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15135" windowHeight="7770" activeTab="5"/>
  </bookViews>
  <sheets>
    <sheet name="Διάρκεια εγγραφής πιν.10" sheetId="7" r:id="rId1"/>
    <sheet name="Διάρκεια εγγραφής πιν.11" sheetId="8" r:id="rId2"/>
    <sheet name="οικονομική πιν.12" sheetId="1" r:id="rId3"/>
    <sheet name="οικονομική πιν.13" sheetId="9" r:id="rId4"/>
    <sheet name="πιν.14" sheetId="10" r:id="rId5"/>
    <sheet name="πιν.15" sheetId="11" r:id="rId6"/>
  </sheets>
  <definedNames>
    <definedName name="_xlnm.Print_Area" localSheetId="0">'Διάρκεια εγγραφής πιν.10'!$A$5:$Q$35</definedName>
    <definedName name="_xlnm.Print_Area" localSheetId="1">'Διάρκεια εγγραφής πιν.11'!$A$1:$AA$24</definedName>
    <definedName name="_xlnm.Print_Area" localSheetId="2">'οικονομική πιν.12'!$A$1:$AA$22</definedName>
    <definedName name="_xlnm.Print_Area" localSheetId="3">'οικονομική πιν.13'!$A$1:$AA$21</definedName>
    <definedName name="_xlnm.Print_Area" localSheetId="4">πιν.14!$A$1:$N$19</definedName>
    <definedName name="_xlnm.Print_Area" localSheetId="5">πιν.15!$B$2:$N$49</definedName>
  </definedNames>
  <calcPr calcId="145621"/>
</workbook>
</file>

<file path=xl/calcChain.xml><?xml version="1.0" encoding="utf-8"?>
<calcChain xmlns="http://schemas.openxmlformats.org/spreadsheetml/2006/main">
  <c r="F20" i="11" l="1"/>
  <c r="F13" i="11"/>
  <c r="D11" i="11"/>
  <c r="Y19" i="9"/>
  <c r="Z19" i="9" s="1"/>
  <c r="W19" i="9"/>
  <c r="X19" i="9" s="1"/>
  <c r="Y18" i="9"/>
  <c r="Z18" i="9" s="1"/>
  <c r="X18" i="9"/>
  <c r="Y17" i="9"/>
  <c r="Z17" i="9" s="1"/>
  <c r="X17" i="9"/>
  <c r="Y16" i="9"/>
  <c r="Z16" i="9" s="1"/>
  <c r="Y15" i="9"/>
  <c r="Z15" i="9" s="1"/>
  <c r="X15" i="9"/>
  <c r="Y14" i="9"/>
  <c r="Z14" i="9" s="1"/>
  <c r="Y13" i="9"/>
  <c r="Z13" i="9" s="1"/>
  <c r="X13" i="9"/>
  <c r="Z12" i="9"/>
  <c r="Y12" i="9"/>
  <c r="X12" i="9"/>
  <c r="Y11" i="9"/>
  <c r="Z11" i="9" s="1"/>
  <c r="X11" i="9"/>
  <c r="Y10" i="9"/>
  <c r="Z10" i="9" s="1"/>
  <c r="X10" i="9"/>
  <c r="Y9" i="9"/>
  <c r="Z9" i="9" s="1"/>
  <c r="X9" i="9"/>
  <c r="Y8" i="9"/>
  <c r="Z8" i="9" s="1"/>
  <c r="X8" i="9"/>
  <c r="Y7" i="9"/>
  <c r="Z7" i="9" s="1"/>
  <c r="Y6" i="9"/>
  <c r="Z6" i="9" s="1"/>
  <c r="X6" i="9"/>
  <c r="E32" i="7"/>
  <c r="C32" i="7"/>
  <c r="X7" i="9" l="1"/>
  <c r="X14" i="9"/>
  <c r="X16" i="9"/>
  <c r="G33" i="7"/>
  <c r="H31" i="7" s="1"/>
  <c r="E33" i="7"/>
  <c r="F33" i="7" s="1"/>
  <c r="C33" i="7"/>
  <c r="D29" i="7" s="1"/>
  <c r="G32" i="7"/>
  <c r="F32" i="7"/>
  <c r="D32" i="7"/>
  <c r="K31" i="7"/>
  <c r="L31" i="7" s="1"/>
  <c r="I31" i="7"/>
  <c r="J31" i="7" s="1"/>
  <c r="F31" i="7"/>
  <c r="D31" i="7"/>
  <c r="K30" i="7"/>
  <c r="L30" i="7" s="1"/>
  <c r="I30" i="7"/>
  <c r="J30" i="7" s="1"/>
  <c r="F30" i="7"/>
  <c r="K29" i="7"/>
  <c r="L29" i="7" s="1"/>
  <c r="I29" i="7"/>
  <c r="J29" i="7" s="1"/>
  <c r="K28" i="7"/>
  <c r="L28" i="7" s="1"/>
  <c r="I28" i="7"/>
  <c r="J28" i="7" s="1"/>
  <c r="K27" i="7"/>
  <c r="L27" i="7" s="1"/>
  <c r="I27" i="7"/>
  <c r="H32" i="7" l="1"/>
  <c r="F27" i="7"/>
  <c r="F29" i="7"/>
  <c r="F28" i="7"/>
  <c r="H29" i="7"/>
  <c r="H30" i="7"/>
  <c r="D27" i="7"/>
  <c r="D28" i="7"/>
  <c r="K32" i="7"/>
  <c r="L32" i="7" s="1"/>
  <c r="J27" i="7"/>
  <c r="I32" i="7"/>
  <c r="J32" i="7" s="1"/>
  <c r="H28" i="7"/>
  <c r="D30" i="7"/>
  <c r="D33" i="7"/>
  <c r="H27" i="7"/>
  <c r="G15" i="7"/>
  <c r="G16" i="7"/>
  <c r="G17" i="7"/>
  <c r="G18" i="7"/>
  <c r="G14" i="7"/>
  <c r="M46" i="11"/>
  <c r="M47" i="11"/>
  <c r="L42" i="11"/>
  <c r="L37" i="11"/>
  <c r="J36" i="11"/>
  <c r="J31" i="11"/>
  <c r="J9" i="11"/>
  <c r="H45" i="11"/>
  <c r="H37" i="11"/>
  <c r="D40" i="11"/>
  <c r="D12" i="11"/>
  <c r="K48" i="11"/>
  <c r="I48" i="11"/>
  <c r="J37" i="11" s="1"/>
  <c r="G48" i="11"/>
  <c r="H9" i="11" s="1"/>
  <c r="E48" i="11"/>
  <c r="F34" i="11" s="1"/>
  <c r="C48" i="11"/>
  <c r="D43" i="11" s="1"/>
  <c r="S19" i="9"/>
  <c r="T19" i="9" s="1"/>
  <c r="V18" i="9"/>
  <c r="U18" i="9"/>
  <c r="U17" i="9"/>
  <c r="V17" i="9" s="1"/>
  <c r="T17" i="9"/>
  <c r="U16" i="9"/>
  <c r="V16" i="9" s="1"/>
  <c r="U15" i="9"/>
  <c r="V15" i="9" s="1"/>
  <c r="U14" i="9"/>
  <c r="V14" i="9" s="1"/>
  <c r="T14" i="9"/>
  <c r="U13" i="9"/>
  <c r="V13" i="9" s="1"/>
  <c r="U12" i="9"/>
  <c r="V12" i="9" s="1"/>
  <c r="T12" i="9"/>
  <c r="U11" i="9"/>
  <c r="V11" i="9" s="1"/>
  <c r="U10" i="9"/>
  <c r="V10" i="9" s="1"/>
  <c r="U9" i="9"/>
  <c r="V9" i="9" s="1"/>
  <c r="U8" i="9"/>
  <c r="V8" i="9" s="1"/>
  <c r="T8" i="9"/>
  <c r="V7" i="9"/>
  <c r="U7" i="9"/>
  <c r="U6" i="9"/>
  <c r="V6" i="9" s="1"/>
  <c r="L7" i="11" l="1"/>
  <c r="L32" i="11"/>
  <c r="L45" i="11"/>
  <c r="L31" i="11"/>
  <c r="D10" i="11"/>
  <c r="D39" i="11"/>
  <c r="D14" i="11"/>
  <c r="D9" i="11"/>
  <c r="D44" i="11"/>
  <c r="D13" i="11"/>
  <c r="D6" i="11"/>
  <c r="J30" i="11"/>
  <c r="F26" i="11"/>
  <c r="F21" i="11"/>
  <c r="F48" i="11"/>
  <c r="F38" i="11"/>
  <c r="F47" i="11"/>
  <c r="F24" i="11"/>
  <c r="F19" i="11"/>
  <c r="F12" i="11"/>
  <c r="F45" i="11"/>
  <c r="F37" i="11"/>
  <c r="F46" i="11"/>
  <c r="F31" i="11"/>
  <c r="F23" i="11"/>
  <c r="F17" i="11"/>
  <c r="F43" i="11"/>
  <c r="F35" i="11"/>
  <c r="F29" i="11"/>
  <c r="F22" i="11"/>
  <c r="F16" i="11"/>
  <c r="F9" i="11"/>
  <c r="F41" i="11"/>
  <c r="K33" i="7"/>
  <c r="L33" i="7" s="1"/>
  <c r="I33" i="7"/>
  <c r="J33" i="7" s="1"/>
  <c r="T15" i="9"/>
  <c r="T9" i="9"/>
  <c r="T11" i="9"/>
  <c r="T7" i="9"/>
  <c r="T10" i="9"/>
  <c r="T6" i="9"/>
  <c r="T13" i="9"/>
  <c r="T16" i="9"/>
  <c r="T18" i="9"/>
  <c r="O19" i="9"/>
  <c r="P15" i="9" s="1"/>
  <c r="Q18" i="9"/>
  <c r="R18" i="9" s="1"/>
  <c r="Q17" i="9"/>
  <c r="R17" i="9" s="1"/>
  <c r="Q16" i="9"/>
  <c r="R16" i="9" s="1"/>
  <c r="Q15" i="9"/>
  <c r="R15" i="9" s="1"/>
  <c r="Q14" i="9"/>
  <c r="R14" i="9" s="1"/>
  <c r="Q13" i="9"/>
  <c r="R13" i="9" s="1"/>
  <c r="Q12" i="9"/>
  <c r="R12" i="9" s="1"/>
  <c r="Q11" i="9"/>
  <c r="R11" i="9" s="1"/>
  <c r="Q10" i="9"/>
  <c r="R10" i="9" s="1"/>
  <c r="P10" i="9"/>
  <c r="Q9" i="9"/>
  <c r="R9" i="9" s="1"/>
  <c r="Q8" i="9"/>
  <c r="R8" i="9" s="1"/>
  <c r="Q7" i="9"/>
  <c r="R7" i="9" s="1"/>
  <c r="Q6" i="9"/>
  <c r="R6" i="9" s="1"/>
  <c r="P17" i="9" l="1"/>
  <c r="P12" i="9"/>
  <c r="U19" i="9"/>
  <c r="V19" i="9" s="1"/>
  <c r="P7" i="9"/>
  <c r="P14" i="9"/>
  <c r="P16" i="9"/>
  <c r="P19" i="9"/>
  <c r="P9" i="9"/>
  <c r="P11" i="9"/>
  <c r="P18" i="9"/>
  <c r="P6" i="9"/>
  <c r="P8" i="9"/>
  <c r="P13" i="9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H19" i="11"/>
  <c r="E19" i="7"/>
  <c r="C19" i="7"/>
  <c r="D14" i="7" s="1"/>
  <c r="F17" i="7" l="1"/>
  <c r="G19" i="7"/>
  <c r="H15" i="7" s="1"/>
  <c r="L12" i="11"/>
  <c r="L29" i="11"/>
  <c r="J43" i="11"/>
  <c r="J33" i="11"/>
  <c r="D7" i="11"/>
  <c r="L13" i="11"/>
  <c r="L35" i="11"/>
  <c r="L19" i="11"/>
  <c r="F8" i="11"/>
  <c r="H13" i="11"/>
  <c r="H43" i="11"/>
  <c r="H35" i="11"/>
  <c r="L24" i="11"/>
  <c r="L16" i="11"/>
  <c r="L22" i="11"/>
  <c r="L14" i="11"/>
  <c r="D21" i="11"/>
  <c r="D29" i="11"/>
  <c r="D37" i="11"/>
  <c r="J29" i="11"/>
  <c r="J25" i="11"/>
  <c r="J21" i="11"/>
  <c r="J16" i="11"/>
  <c r="H24" i="11"/>
  <c r="H12" i="11"/>
  <c r="J27" i="11"/>
  <c r="J23" i="11"/>
  <c r="J19" i="11"/>
  <c r="J13" i="11"/>
  <c r="J41" i="11"/>
  <c r="D22" i="11"/>
  <c r="H22" i="11"/>
  <c r="J26" i="11"/>
  <c r="J22" i="11"/>
  <c r="J18" i="11"/>
  <c r="J12" i="11"/>
  <c r="J35" i="11"/>
  <c r="L21" i="11"/>
  <c r="L15" i="11"/>
  <c r="L9" i="11"/>
  <c r="J28" i="11"/>
  <c r="J24" i="11"/>
  <c r="J20" i="11"/>
  <c r="J15" i="11"/>
  <c r="F16" i="7"/>
  <c r="F18" i="7"/>
  <c r="F19" i="7"/>
  <c r="F14" i="7"/>
  <c r="F15" i="7"/>
  <c r="D18" i="7"/>
  <c r="D15" i="7"/>
  <c r="D16" i="7"/>
  <c r="D17" i="7"/>
  <c r="K19" i="9"/>
  <c r="L10" i="9" s="1"/>
  <c r="M18" i="9"/>
  <c r="N18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L12" i="9"/>
  <c r="M11" i="9"/>
  <c r="N11" i="9" s="1"/>
  <c r="M10" i="9"/>
  <c r="N10" i="9" s="1"/>
  <c r="M9" i="9"/>
  <c r="N9" i="9" s="1"/>
  <c r="M8" i="9"/>
  <c r="N8" i="9" s="1"/>
  <c r="M7" i="9"/>
  <c r="N7" i="9" s="1"/>
  <c r="M6" i="9"/>
  <c r="N6" i="9" s="1"/>
  <c r="L15" i="9" l="1"/>
  <c r="Q19" i="9"/>
  <c r="R19" i="9" s="1"/>
  <c r="H16" i="7"/>
  <c r="H19" i="7"/>
  <c r="H18" i="7"/>
  <c r="H14" i="7"/>
  <c r="H17" i="7"/>
  <c r="L17" i="9"/>
  <c r="L7" i="9"/>
  <c r="L14" i="9"/>
  <c r="L16" i="9"/>
  <c r="L19" i="9"/>
  <c r="L9" i="9"/>
  <c r="L11" i="9"/>
  <c r="L18" i="9"/>
  <c r="L6" i="9"/>
  <c r="L8" i="9"/>
  <c r="L13" i="9"/>
  <c r="G19" i="9"/>
  <c r="H19" i="9" s="1"/>
  <c r="I18" i="9"/>
  <c r="J18" i="9" s="1"/>
  <c r="I17" i="9"/>
  <c r="J17" i="9" s="1"/>
  <c r="I16" i="9"/>
  <c r="J16" i="9" s="1"/>
  <c r="H16" i="9"/>
  <c r="I15" i="9"/>
  <c r="J15" i="9" s="1"/>
  <c r="I14" i="9"/>
  <c r="J14" i="9" s="1"/>
  <c r="I13" i="9"/>
  <c r="J13" i="9" s="1"/>
  <c r="I12" i="9"/>
  <c r="J12" i="9" s="1"/>
  <c r="I11" i="9"/>
  <c r="J11" i="9" s="1"/>
  <c r="I10" i="9"/>
  <c r="J10" i="9" s="1"/>
  <c r="I9" i="9"/>
  <c r="J9" i="9" s="1"/>
  <c r="I8" i="9"/>
  <c r="J8" i="9" s="1"/>
  <c r="I7" i="9"/>
  <c r="J7" i="9" s="1"/>
  <c r="I6" i="9"/>
  <c r="J6" i="9" s="1"/>
  <c r="H8" i="9" l="1"/>
  <c r="H11" i="9"/>
  <c r="H7" i="9"/>
  <c r="H12" i="9"/>
  <c r="H15" i="9"/>
  <c r="M19" i="9"/>
  <c r="N19" i="9" s="1"/>
  <c r="H9" i="9"/>
  <c r="H13" i="9"/>
  <c r="H17" i="9"/>
  <c r="H6" i="9"/>
  <c r="H10" i="9"/>
  <c r="H14" i="9"/>
  <c r="H18" i="9"/>
  <c r="I19" i="9" l="1"/>
  <c r="J19" i="9" s="1"/>
  <c r="D35" i="11" l="1"/>
  <c r="D31" i="11"/>
  <c r="D19" i="11"/>
  <c r="D20" i="11"/>
  <c r="D36" i="11"/>
  <c r="D17" i="11"/>
  <c r="D33" i="11"/>
  <c r="D38" i="11"/>
  <c r="D23" i="11"/>
  <c r="D34" i="11"/>
  <c r="M6" i="11" l="1"/>
  <c r="M48" i="11" s="1"/>
  <c r="V10" i="1"/>
  <c r="W10" i="1" s="1"/>
  <c r="N10" i="1"/>
  <c r="O10" i="1" s="1"/>
  <c r="U20" i="1"/>
  <c r="E20" i="1"/>
  <c r="Q20" i="1"/>
  <c r="I20" i="1"/>
  <c r="M20" i="1"/>
  <c r="T20" i="1"/>
  <c r="P20" i="1"/>
  <c r="R20" i="1" s="1"/>
  <c r="S20" i="1" s="1"/>
  <c r="L20" i="1"/>
  <c r="H20" i="1"/>
  <c r="D20" i="1"/>
  <c r="I10" i="8"/>
  <c r="J10" i="8" s="1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I17" i="8"/>
  <c r="J17" i="8" s="1"/>
  <c r="I18" i="8"/>
  <c r="J18" i="8" s="1"/>
  <c r="I19" i="8"/>
  <c r="J19" i="8" s="1"/>
  <c r="T20" i="8"/>
  <c r="P20" i="8"/>
  <c r="H20" i="8"/>
  <c r="L20" i="8"/>
  <c r="D20" i="8"/>
  <c r="S20" i="8"/>
  <c r="O20" i="8"/>
  <c r="K20" i="8"/>
  <c r="M20" i="8" s="1"/>
  <c r="N20" i="8" s="1"/>
  <c r="G20" i="8"/>
  <c r="C20" i="8"/>
  <c r="J18" i="10"/>
  <c r="K15" i="10" s="1"/>
  <c r="B18" i="10"/>
  <c r="C11" i="10" s="1"/>
  <c r="H18" i="10"/>
  <c r="I15" i="10" s="1"/>
  <c r="D18" i="10"/>
  <c r="E10" i="10" s="1"/>
  <c r="F18" i="10"/>
  <c r="G15" i="10" s="1"/>
  <c r="X10" i="1"/>
  <c r="X9" i="8"/>
  <c r="W9" i="8"/>
  <c r="W10" i="8"/>
  <c r="W11" i="8"/>
  <c r="W12" i="8"/>
  <c r="W13" i="8"/>
  <c r="W14" i="8"/>
  <c r="W15" i="8"/>
  <c r="W16" i="8"/>
  <c r="W17" i="8"/>
  <c r="W18" i="8"/>
  <c r="W19" i="8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Y10" i="1"/>
  <c r="R10" i="1"/>
  <c r="S10" i="1" s="1"/>
  <c r="J10" i="1"/>
  <c r="K10" i="1" s="1"/>
  <c r="F10" i="1"/>
  <c r="G10" i="1" s="1"/>
  <c r="L10" i="10"/>
  <c r="L11" i="10"/>
  <c r="L12" i="10"/>
  <c r="L13" i="10"/>
  <c r="L14" i="10"/>
  <c r="L15" i="10"/>
  <c r="L16" i="10"/>
  <c r="L17" i="10"/>
  <c r="F7" i="1"/>
  <c r="G7" i="1" s="1"/>
  <c r="J7" i="1"/>
  <c r="K7" i="1" s="1"/>
  <c r="N7" i="1"/>
  <c r="O7" i="1" s="1"/>
  <c r="R7" i="1"/>
  <c r="S7" i="1" s="1"/>
  <c r="V7" i="1"/>
  <c r="W7" i="1" s="1"/>
  <c r="X7" i="1"/>
  <c r="Y7" i="1"/>
  <c r="F8" i="1"/>
  <c r="G8" i="1" s="1"/>
  <c r="J8" i="1"/>
  <c r="K8" i="1" s="1"/>
  <c r="N8" i="1"/>
  <c r="O8" i="1" s="1"/>
  <c r="R8" i="1"/>
  <c r="S8" i="1" s="1"/>
  <c r="V8" i="1"/>
  <c r="W8" i="1" s="1"/>
  <c r="X8" i="1"/>
  <c r="Y8" i="1"/>
  <c r="F9" i="1"/>
  <c r="G9" i="1" s="1"/>
  <c r="J9" i="1"/>
  <c r="K9" i="1" s="1"/>
  <c r="N9" i="1"/>
  <c r="O9" i="1" s="1"/>
  <c r="R9" i="1"/>
  <c r="S9" i="1" s="1"/>
  <c r="V9" i="1"/>
  <c r="W9" i="1" s="1"/>
  <c r="X9" i="1"/>
  <c r="Y9" i="1"/>
  <c r="F11" i="1"/>
  <c r="G11" i="1" s="1"/>
  <c r="J11" i="1"/>
  <c r="K11" i="1" s="1"/>
  <c r="N11" i="1"/>
  <c r="O11" i="1" s="1"/>
  <c r="R11" i="1"/>
  <c r="S11" i="1" s="1"/>
  <c r="V11" i="1"/>
  <c r="W11" i="1" s="1"/>
  <c r="X11" i="1"/>
  <c r="Y11" i="1"/>
  <c r="F12" i="1"/>
  <c r="G12" i="1" s="1"/>
  <c r="J12" i="1"/>
  <c r="K12" i="1" s="1"/>
  <c r="N12" i="1"/>
  <c r="O12" i="1" s="1"/>
  <c r="R12" i="1"/>
  <c r="S12" i="1" s="1"/>
  <c r="V12" i="1"/>
  <c r="W12" i="1" s="1"/>
  <c r="X12" i="1"/>
  <c r="Y12" i="1"/>
  <c r="F13" i="1"/>
  <c r="G13" i="1" s="1"/>
  <c r="J13" i="1"/>
  <c r="K13" i="1" s="1"/>
  <c r="N13" i="1"/>
  <c r="O13" i="1" s="1"/>
  <c r="R13" i="1"/>
  <c r="S13" i="1" s="1"/>
  <c r="V13" i="1"/>
  <c r="W13" i="1" s="1"/>
  <c r="X13" i="1"/>
  <c r="Y13" i="1"/>
  <c r="F14" i="1"/>
  <c r="G14" i="1" s="1"/>
  <c r="J14" i="1"/>
  <c r="K14" i="1" s="1"/>
  <c r="N14" i="1"/>
  <c r="O14" i="1" s="1"/>
  <c r="R14" i="1"/>
  <c r="S14" i="1" s="1"/>
  <c r="V14" i="1"/>
  <c r="W14" i="1" s="1"/>
  <c r="X14" i="1"/>
  <c r="Y14" i="1"/>
  <c r="F15" i="1"/>
  <c r="G15" i="1" s="1"/>
  <c r="J15" i="1"/>
  <c r="K15" i="1" s="1"/>
  <c r="N15" i="1"/>
  <c r="O15" i="1" s="1"/>
  <c r="R15" i="1"/>
  <c r="S15" i="1" s="1"/>
  <c r="V15" i="1"/>
  <c r="W15" i="1" s="1"/>
  <c r="X15" i="1"/>
  <c r="Y15" i="1"/>
  <c r="F16" i="1"/>
  <c r="G16" i="1" s="1"/>
  <c r="J16" i="1"/>
  <c r="K16" i="1" s="1"/>
  <c r="N16" i="1"/>
  <c r="O16" i="1" s="1"/>
  <c r="R16" i="1"/>
  <c r="S16" i="1" s="1"/>
  <c r="V16" i="1"/>
  <c r="W16" i="1" s="1"/>
  <c r="X16" i="1"/>
  <c r="Y16" i="1"/>
  <c r="F17" i="1"/>
  <c r="G17" i="1" s="1"/>
  <c r="J17" i="1"/>
  <c r="K17" i="1" s="1"/>
  <c r="N17" i="1"/>
  <c r="O17" i="1" s="1"/>
  <c r="R17" i="1"/>
  <c r="S17" i="1" s="1"/>
  <c r="V17" i="1"/>
  <c r="W17" i="1" s="1"/>
  <c r="X17" i="1"/>
  <c r="Y17" i="1"/>
  <c r="F18" i="1"/>
  <c r="G18" i="1" s="1"/>
  <c r="J18" i="1"/>
  <c r="K18" i="1" s="1"/>
  <c r="N18" i="1"/>
  <c r="O18" i="1" s="1"/>
  <c r="R18" i="1"/>
  <c r="S18" i="1" s="1"/>
  <c r="V18" i="1"/>
  <c r="W18" i="1" s="1"/>
  <c r="X18" i="1"/>
  <c r="Y18" i="1"/>
  <c r="F19" i="1"/>
  <c r="G19" i="1" s="1"/>
  <c r="J19" i="1"/>
  <c r="K19" i="1"/>
  <c r="N19" i="1"/>
  <c r="O19" i="1" s="1"/>
  <c r="R19" i="1"/>
  <c r="S19" i="1" s="1"/>
  <c r="V19" i="1"/>
  <c r="W19" i="1" s="1"/>
  <c r="X19" i="1"/>
  <c r="Y19" i="1"/>
  <c r="E9" i="8"/>
  <c r="F9" i="8" s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X10" i="8"/>
  <c r="M11" i="8"/>
  <c r="N11" i="8" s="1"/>
  <c r="Q11" i="8"/>
  <c r="R11" i="8" s="1"/>
  <c r="U11" i="8"/>
  <c r="V11" i="8" s="1"/>
  <c r="X11" i="8"/>
  <c r="M12" i="8"/>
  <c r="N12" i="8" s="1"/>
  <c r="Q12" i="8"/>
  <c r="R12" i="8" s="1"/>
  <c r="U12" i="8"/>
  <c r="V12" i="8" s="1"/>
  <c r="X12" i="8"/>
  <c r="M13" i="8"/>
  <c r="N13" i="8" s="1"/>
  <c r="Q13" i="8"/>
  <c r="R13" i="8" s="1"/>
  <c r="U13" i="8"/>
  <c r="V13" i="8" s="1"/>
  <c r="X13" i="8"/>
  <c r="M14" i="8"/>
  <c r="N14" i="8" s="1"/>
  <c r="Q14" i="8"/>
  <c r="R14" i="8" s="1"/>
  <c r="U14" i="8"/>
  <c r="V14" i="8" s="1"/>
  <c r="X14" i="8"/>
  <c r="M15" i="8"/>
  <c r="N15" i="8" s="1"/>
  <c r="Q15" i="8"/>
  <c r="R15" i="8" s="1"/>
  <c r="U15" i="8"/>
  <c r="V15" i="8" s="1"/>
  <c r="X15" i="8"/>
  <c r="M16" i="8"/>
  <c r="N16" i="8" s="1"/>
  <c r="Q16" i="8"/>
  <c r="R16" i="8" s="1"/>
  <c r="U16" i="8"/>
  <c r="V16" i="8" s="1"/>
  <c r="X16" i="8"/>
  <c r="M17" i="8"/>
  <c r="N17" i="8" s="1"/>
  <c r="Q17" i="8"/>
  <c r="R17" i="8" s="1"/>
  <c r="U17" i="8"/>
  <c r="V17" i="8" s="1"/>
  <c r="X17" i="8"/>
  <c r="U18" i="8"/>
  <c r="V18" i="8" s="1"/>
  <c r="X18" i="8"/>
  <c r="M19" i="8"/>
  <c r="N19" i="8" s="1"/>
  <c r="Q19" i="8"/>
  <c r="R19" i="8" s="1"/>
  <c r="U19" i="8"/>
  <c r="V19" i="8" s="1"/>
  <c r="X19" i="8"/>
  <c r="I12" i="10"/>
  <c r="L8" i="11"/>
  <c r="I10" i="10"/>
  <c r="N47" i="11" l="1"/>
  <c r="N46" i="11"/>
  <c r="N44" i="11"/>
  <c r="N42" i="11"/>
  <c r="N40" i="11"/>
  <c r="N43" i="11"/>
  <c r="N45" i="11"/>
  <c r="N41" i="11"/>
  <c r="I14" i="10"/>
  <c r="I17" i="10"/>
  <c r="E17" i="10"/>
  <c r="E18" i="10"/>
  <c r="E12" i="10"/>
  <c r="E15" i="10"/>
  <c r="E14" i="10"/>
  <c r="G17" i="10"/>
  <c r="G14" i="10"/>
  <c r="C13" i="10"/>
  <c r="E13" i="10"/>
  <c r="E11" i="10"/>
  <c r="Q20" i="8"/>
  <c r="R20" i="8" s="1"/>
  <c r="Y19" i="8"/>
  <c r="Z19" i="8" s="1"/>
  <c r="K14" i="10"/>
  <c r="C15" i="10"/>
  <c r="C10" i="10"/>
  <c r="C18" i="10"/>
  <c r="C16" i="10"/>
  <c r="C12" i="10"/>
  <c r="E16" i="10"/>
  <c r="G13" i="10"/>
  <c r="G16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Y9" i="8"/>
  <c r="Z9" i="8" s="1"/>
  <c r="U20" i="8"/>
  <c r="V20" i="8" s="1"/>
  <c r="Y12" i="8"/>
  <c r="Z12" i="8" s="1"/>
  <c r="X20" i="8"/>
  <c r="Y11" i="8"/>
  <c r="Z11" i="8" s="1"/>
  <c r="Y15" i="8"/>
  <c r="Z15" i="8" s="1"/>
  <c r="Y18" i="8"/>
  <c r="Z18" i="8" s="1"/>
  <c r="Y14" i="8"/>
  <c r="Z14" i="8" s="1"/>
  <c r="Y10" i="8"/>
  <c r="Z10" i="8" s="1"/>
  <c r="Y13" i="8"/>
  <c r="Z13" i="8" s="1"/>
  <c r="Y16" i="8"/>
  <c r="Z16" i="8" s="1"/>
  <c r="W20" i="8"/>
  <c r="Y20" i="8" s="1"/>
  <c r="Z20" i="8" s="1"/>
  <c r="D19" i="7"/>
  <c r="L48" i="11"/>
  <c r="H48" i="11"/>
  <c r="D48" i="11"/>
  <c r="J48" i="11"/>
  <c r="K17" i="10"/>
  <c r="C14" i="10"/>
  <c r="G12" i="10"/>
  <c r="K10" i="10"/>
  <c r="C17" i="10"/>
  <c r="K13" i="10"/>
  <c r="K18" i="10"/>
  <c r="K16" i="10"/>
  <c r="L18" i="10"/>
  <c r="M17" i="10" s="1"/>
  <c r="K11" i="10"/>
  <c r="K12" i="10"/>
  <c r="I16" i="10"/>
  <c r="I11" i="10"/>
  <c r="I18" i="10"/>
  <c r="I13" i="10"/>
  <c r="G18" i="10"/>
  <c r="G11" i="10"/>
  <c r="G10" i="10"/>
  <c r="C17" i="1" l="1"/>
  <c r="C20" i="1"/>
  <c r="C18" i="1"/>
  <c r="N36" i="11"/>
  <c r="N48" i="11"/>
  <c r="M18" i="10"/>
  <c r="M13" i="10"/>
  <c r="M10" i="10"/>
  <c r="C19" i="1"/>
  <c r="C8" i="1"/>
  <c r="C10" i="1"/>
  <c r="C11" i="1"/>
  <c r="C9" i="1"/>
  <c r="C13" i="1"/>
  <c r="C12" i="1"/>
  <c r="Z20" i="1"/>
  <c r="AA20" i="1" s="1"/>
  <c r="C16" i="1"/>
  <c r="C14" i="1"/>
  <c r="C15" i="1"/>
  <c r="N16" i="11"/>
  <c r="N19" i="11"/>
  <c r="N17" i="11"/>
  <c r="N24" i="11"/>
  <c r="N29" i="11"/>
  <c r="N23" i="11"/>
  <c r="N26" i="11"/>
  <c r="N33" i="11"/>
  <c r="N9" i="11"/>
  <c r="N12" i="11"/>
  <c r="N39" i="11"/>
  <c r="N13" i="11"/>
  <c r="N15" i="11"/>
  <c r="N18" i="11"/>
  <c r="N11" i="11"/>
  <c r="N37" i="11"/>
  <c r="N35" i="11"/>
  <c r="N21" i="11"/>
  <c r="N20" i="11"/>
  <c r="N22" i="11"/>
  <c r="N27" i="11"/>
  <c r="N10" i="11"/>
  <c r="N25" i="11"/>
  <c r="N7" i="11"/>
  <c r="N34" i="11"/>
  <c r="N30" i="11"/>
  <c r="N8" i="11"/>
  <c r="N31" i="11"/>
  <c r="N6" i="11"/>
  <c r="N32" i="11"/>
  <c r="N38" i="11"/>
  <c r="N28" i="11"/>
  <c r="N14" i="11"/>
  <c r="M11" i="10"/>
  <c r="M15" i="10"/>
  <c r="M12" i="10"/>
  <c r="M14" i="10"/>
  <c r="M16" i="10"/>
</calcChain>
</file>

<file path=xl/sharedStrings.xml><?xml version="1.0" encoding="utf-8"?>
<sst xmlns="http://schemas.openxmlformats.org/spreadsheetml/2006/main" count="302" uniqueCount="166">
  <si>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</si>
  <si>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</si>
  <si>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</si>
  <si>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</si>
  <si>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</si>
  <si>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</si>
  <si>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</si>
  <si>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</si>
  <si>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</si>
  <si>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</si>
  <si>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</si>
  <si>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</si>
  <si>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</si>
  <si>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</si>
  <si>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</si>
  <si>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</si>
  <si>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</si>
  <si>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</si>
  <si>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</si>
  <si>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</si>
  <si>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</si>
  <si>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</si>
  <si>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</si>
  <si>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</si>
  <si>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</si>
  <si>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</si>
  <si>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</si>
  <si>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</si>
  <si>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ΕΝΟΠΛΕΣ ΔΥΝΑΜΕΙΣ</t>
  </si>
  <si>
    <t>ΝΕΟΕΙΣΕΡΧΟΜΕΝΟΙ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</si>
  <si>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</si>
  <si>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</si>
  <si>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</si>
  <si>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</si>
  <si>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</si>
  <si>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</si>
  <si>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</si>
  <si>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</si>
  <si>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</si>
  <si>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</si>
  <si>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</si>
  <si>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</si>
  <si>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</si>
  <si>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</si>
  <si>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πάνω από 6 μήνες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</si>
  <si>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</si>
  <si>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</si>
  <si>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</si>
  <si>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</si>
  <si>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</si>
  <si>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</si>
  <si>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</si>
  <si>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</si>
  <si>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</si>
  <si>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</si>
  <si>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</si>
  <si>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 xml:space="preserve">ΠΙΝΑΚΑΣ 11: ΑΡΙΘΜΟΣ ΕΓΓΕΓΡΑΜΜΕΝΩΝ ΑΝΕΡΓΩΝ ΜΕ ΔΙΑΡΚΕΙΑ ΕΓΓΡΑΦΗΣ </t>
  </si>
  <si>
    <t>Επαγγελματική</t>
  </si>
  <si>
    <t>Κατηγορία</t>
  </si>
  <si>
    <t xml:space="preserve">ΠΙΝΑΚΑΣ 12: ΑΡΙΘΜΟΣ ΕΓΓΕΓΡΑΜΜΕΝΩΝ ΑΝΕΡΓΩΝ ΜΕ ΔΙΑΡΚΕΙΑ ΕΓΓΡΑΦΗΣ </t>
  </si>
  <si>
    <t>ΕΓΓΕΓΡΑΜΜΕΝΟΙ ΑΝΕΡΓΟΙ ΜΕ ΔΙΑΡΚΕΙΑ ΕΓΓΡΑΦΗΣ ΠΑΝΩ ΑΠΟ 6 ΜΗΝΕΣ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</si>
  <si>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</si>
  <si>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</si>
  <si>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</si>
  <si>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</si>
  <si>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</si>
  <si>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</si>
  <si>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</si>
  <si>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ΠΙΝΑΚΑΣ 13: ΔΙΑΧΡΟΝΙΚΗ (ΚΑΤΑ ΜΗΝΑ) ΑΥΞΗΣΗ ΤΩΝ ΜΑΚΡΟΧΡΟΝΙΑ ΑΝΕΡΓΩΝ ΚΑΤΑ ΟΙΚΟΝΟΜΙΚΗ ΔΡΑΣΤΗΡΙΟΤΗΤΑ</t>
  </si>
  <si>
    <t>Αριθ.</t>
  </si>
  <si>
    <t>Μετ.προηγ.μήνα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</si>
  <si>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</si>
  <si>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</si>
  <si>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</si>
  <si>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</si>
  <si>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</si>
  <si>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</si>
  <si>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</si>
  <si>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</si>
  <si>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</si>
  <si>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</si>
  <si>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Δ.Τ. ΟΜΟΓΕΝΟΥΣ</t>
  </si>
  <si>
    <t>ΠΟΝΤΙΟΣ ΜΕ ΕΛΛΗΝΙΚΟ ΔΙΑΒ.</t>
  </si>
  <si>
    <t>ΤΟΥΡΚΟΚΥΠΡΙΟΣ</t>
  </si>
  <si>
    <t xml:space="preserve">ΠΙΝΑΚΑΣ 14: ΑΡΙΘΜΟΣ ΕΓΓΕΓΡΑΜΜΕΝΩΝ ΑΝΕΡΓΩΝ ΜΕ ΔΙΑΡΚΕΙΑ ΕΓΓΡΑΦΗΣ </t>
  </si>
  <si>
    <t>ΕΠΑΡΧΙΑ</t>
  </si>
  <si>
    <t>ΚΟΙΝΟΤΗΤΑ</t>
  </si>
  <si>
    <t>ΠΙΝΑΚΑΣ 15: ΕΓΓΕΓΡΑΜΜΕΝΟΙ ΑΝΕΡΓΟΙ ΕΥΡΩΠΑΙΟΙ ΠΟΛΙΤΕΣ ΜΕ ΔΙΑΡΚΕΙΑ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</si>
  <si>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</si>
  <si>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</si>
  <si>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</si>
  <si>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</si>
  <si>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</si>
  <si>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>ARM</t>
  </si>
  <si>
    <t>AUT</t>
  </si>
  <si>
    <t>BUL</t>
  </si>
  <si>
    <t>CAN</t>
  </si>
  <si>
    <t>CYP</t>
  </si>
  <si>
    <t>CZC</t>
  </si>
  <si>
    <t>DEN</t>
  </si>
  <si>
    <t>EST</t>
  </si>
  <si>
    <t>FIN</t>
  </si>
  <si>
    <t>FRA</t>
  </si>
  <si>
    <t>GAN</t>
  </si>
  <si>
    <t>GBR</t>
  </si>
  <si>
    <t>GEO</t>
  </si>
  <si>
    <t>GER</t>
  </si>
  <si>
    <t>GRE</t>
  </si>
  <si>
    <t>HUG</t>
  </si>
  <si>
    <t>IRL</t>
  </si>
  <si>
    <t>ITA</t>
  </si>
  <si>
    <t>LAT</t>
  </si>
  <si>
    <t>LIT</t>
  </si>
  <si>
    <t>MOL</t>
  </si>
  <si>
    <t>NOR</t>
  </si>
  <si>
    <t>POL</t>
  </si>
  <si>
    <t>ROM</t>
  </si>
  <si>
    <t>SAA</t>
  </si>
  <si>
    <t>SAF</t>
  </si>
  <si>
    <t>SER</t>
  </si>
  <si>
    <t>SLV</t>
  </si>
  <si>
    <t>SWE</t>
  </si>
  <si>
    <t>SWI</t>
  </si>
  <si>
    <t>TAN</t>
  </si>
  <si>
    <t xml:space="preserve"> </t>
  </si>
  <si>
    <t>RUS</t>
  </si>
  <si>
    <t xml:space="preserve">               Λεμεσός</t>
  </si>
  <si>
    <t xml:space="preserve">                   ΣΥΝΟΛΟ</t>
  </si>
  <si>
    <t xml:space="preserve"> Επαρχία</t>
  </si>
  <si>
    <t xml:space="preserve">                          ΠΑΝΩ ΑΠΟ 6 ΜΗΝΕΣ ΚΑΤΑ ΕΠΑΡΧΙΑ </t>
  </si>
  <si>
    <t xml:space="preserve">                      ΠΑΝΩ ΑΠO 6 ΜΗΝΕΣ ΚΑΤΑ ΤΕΛΕΥΤΑΙΟ ΕΠΑΓΓΕΛΜΑ </t>
  </si>
  <si>
    <t>LEB</t>
  </si>
  <si>
    <t>Μάιος 2015</t>
  </si>
  <si>
    <t>JOR</t>
  </si>
  <si>
    <t>SUD</t>
  </si>
  <si>
    <t>Ιούνιος 2015</t>
  </si>
  <si>
    <t>POR</t>
  </si>
  <si>
    <t>Ιούλιος 2015</t>
  </si>
  <si>
    <t>MAL</t>
  </si>
  <si>
    <t>Αύγουστος 2015</t>
  </si>
  <si>
    <t>ALB</t>
  </si>
  <si>
    <t>SLO</t>
  </si>
  <si>
    <t>Σεπτέμβριος 2015</t>
  </si>
  <si>
    <t>Σεπτ.΄15</t>
  </si>
  <si>
    <t>CRO</t>
  </si>
  <si>
    <t>ISR</t>
  </si>
  <si>
    <t>KAZ</t>
  </si>
  <si>
    <t xml:space="preserve">                    ΕΤΗΣΙΑ ΚΑΙ ΜΗΝΙΑΙΑ ΜΕΤΑΒΟΛΗ </t>
  </si>
  <si>
    <t>ΣΕΠΤΕΜΒΡΙΟΣ</t>
  </si>
  <si>
    <t>Διάρκεια Ανεργίας</t>
  </si>
  <si>
    <t>Ετήσια Μεταβολή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</si>
  <si>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</si>
  <si>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</si>
  <si>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</si>
  <si>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</si>
  <si>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</si>
  <si>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</si>
  <si>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</si>
  <si>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 xml:space="preserve">ΠΙΝΑΚΑΣ 10 Α: ΑΡΙΘΜΟΣ ΕΓΓΕΓΡΑΜΜΕΝΩΝ ΑΝΕΡΓΩΝ ΜΕ ΔΙΑΡΚΕΙΑ ΕΓΓΡΑΦΗΣ </t>
  </si>
  <si>
    <t xml:space="preserve">ΠΙΝΑΚΑΣ 10 Β:  ΔΙΑΡΚΕΙΑ ΕΓΓΕΓΡΑΜΜΕΝΗΣ ΑΝΕΡΓΙΑΣ , </t>
  </si>
  <si>
    <t>Οκτώβριος 2015</t>
  </si>
  <si>
    <t>ΟΚΤΩΒΡΙΟΣ</t>
  </si>
  <si>
    <t>Οκτ.΄15</t>
  </si>
  <si>
    <t>ΠΑΝΩ ΑΠΟ 6 ΜΗΝΕΣ ΚΑΤΑ ΟΙΚΟΝΟΜΙΚΗ ΔΡΑΣΤΗΡΙΟΤΗΤΑ - Σεπτέμβριος και Οκτώβριος 2015</t>
  </si>
  <si>
    <t xml:space="preserve">      ΠΑΝΩ ΑΠΟ 6 ΜΗΝΕΣ ΚΑΤΑ ΚΟΙΝΟΤΗΤΑ ΚΑΙ ΕΠΑΡΧΙΑ -ΟΚΤΩΒΡΙΟΣ 2015</t>
  </si>
  <si>
    <t>ΕΓΓΡΑΦΗΣ ΠΑΝΩ ΑΠΟ 6 ΜΗΝΕΣ ΚΑΤΑ ΧΩΡΑ ΠΡΟΕΛΕΥΣΗΣ - Οκτώβριος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</si>
</sst>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8"/>
      <name val="Calibri"/>
      <family val="2"/>
      <charset val="16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3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4" fillId="0" borderId="0"/>
    <xf numFmtId="9" fontId="2" fillId="0" borderId="0" applyFont="0" applyFill="0" applyBorder="0" applyAlignment="0" applyProtection="0"/>
  </cellStyleXfs>
  <cellXfs count="235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1" fontId="21" fillId="0" borderId="3" xfId="0" applyNumberFormat="1" applyFont="1" applyFill="1" applyBorder="1" applyAlignment="1">
      <alignment horizontal="right"/>
    </xf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26" fillId="0" borderId="0" xfId="0" applyFont="1"/>
    <xf numFmtId="0" fontId="11" fillId="0" borderId="0" xfId="0" applyFont="1" applyFill="1"/>
    <xf numFmtId="0" fontId="9" fillId="0" borderId="0" xfId="0" applyFont="1"/>
    <xf numFmtId="0" fontId="27" fillId="0" borderId="0" xfId="0" applyFont="1"/>
    <xf numFmtId="164" fontId="12" fillId="0" borderId="0" xfId="0" applyNumberFormat="1" applyFont="1" applyAlignment="1">
      <alignment horizontal="center"/>
    </xf>
    <xf numFmtId="164" fontId="2" fillId="0" borderId="0" xfId="0" applyNumberFormat="1" applyFont="1"/>
    <xf numFmtId="164" fontId="26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9" fontId="16" fillId="0" borderId="3" xfId="0" applyNumberFormat="1" applyFont="1" applyBorder="1"/>
    <xf numFmtId="1" fontId="15" fillId="0" borderId="3" xfId="0" applyNumberFormat="1" applyFont="1" applyFill="1" applyBorder="1" applyAlignment="1">
      <alignment horizontal="right"/>
    </xf>
    <xf numFmtId="164" fontId="15" fillId="0" borderId="7" xfId="0" applyNumberFormat="1" applyFont="1" applyFill="1" applyBorder="1" applyAlignment="1">
      <alignment horizontal="right"/>
    </xf>
    <xf numFmtId="0" fontId="28" fillId="0" borderId="0" xfId="0" applyFont="1"/>
    <xf numFmtId="0" fontId="29" fillId="0" borderId="0" xfId="0" applyFont="1"/>
    <xf numFmtId="0" fontId="30" fillId="0" borderId="0" xfId="0" applyFont="1"/>
    <xf numFmtId="164" fontId="30" fillId="0" borderId="0" xfId="0" applyNumberFormat="1" applyFont="1"/>
    <xf numFmtId="0" fontId="29" fillId="0" borderId="0" xfId="0" applyFont="1" applyFill="1"/>
    <xf numFmtId="0" fontId="31" fillId="0" borderId="0" xfId="0" applyFont="1"/>
    <xf numFmtId="164" fontId="28" fillId="0" borderId="0" xfId="0" applyNumberFormat="1" applyFont="1"/>
    <xf numFmtId="0" fontId="14" fillId="0" borderId="0" xfId="0" applyFont="1"/>
    <xf numFmtId="0" fontId="34" fillId="0" borderId="0" xfId="0" applyFont="1"/>
    <xf numFmtId="0" fontId="0" fillId="0" borderId="0" xfId="0" applyAlignment="1">
      <alignment horizontal="left"/>
    </xf>
    <xf numFmtId="0" fontId="38" fillId="0" borderId="0" xfId="0" applyFont="1"/>
    <xf numFmtId="0" fontId="40" fillId="0" borderId="0" xfId="0" applyFont="1"/>
    <xf numFmtId="164" fontId="21" fillId="0" borderId="7" xfId="0" applyNumberFormat="1" applyFont="1" applyFill="1" applyBorder="1" applyAlignment="1">
      <alignment horizontal="right"/>
    </xf>
    <xf numFmtId="9" fontId="22" fillId="0" borderId="7" xfId="2" applyNumberFormat="1" applyFont="1" applyFill="1" applyBorder="1"/>
    <xf numFmtId="0" fontId="13" fillId="0" borderId="16" xfId="0" applyFont="1" applyFill="1" applyBorder="1"/>
    <xf numFmtId="1" fontId="15" fillId="0" borderId="18" xfId="0" applyNumberFormat="1" applyFont="1" applyFill="1" applyBorder="1" applyAlignment="1">
      <alignment horizontal="right"/>
    </xf>
    <xf numFmtId="164" fontId="15" fillId="0" borderId="19" xfId="0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right"/>
    </xf>
    <xf numFmtId="1" fontId="15" fillId="0" borderId="9" xfId="0" applyNumberFormat="1" applyFont="1" applyFill="1" applyBorder="1" applyAlignment="1">
      <alignment horizontal="right"/>
    </xf>
    <xf numFmtId="0" fontId="15" fillId="0" borderId="20" xfId="0" applyFont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3" fillId="0" borderId="21" xfId="0" applyFont="1" applyFill="1" applyBorder="1"/>
    <xf numFmtId="0" fontId="15" fillId="0" borderId="23" xfId="0" applyFont="1" applyBorder="1"/>
    <xf numFmtId="9" fontId="16" fillId="0" borderId="9" xfId="0" applyNumberFormat="1" applyFont="1" applyBorder="1"/>
    <xf numFmtId="9" fontId="16" fillId="0" borderId="18" xfId="0" applyNumberFormat="1" applyFont="1" applyBorder="1"/>
    <xf numFmtId="9" fontId="13" fillId="0" borderId="24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45" fillId="0" borderId="3" xfId="0" applyNumberFormat="1" applyFont="1" applyBorder="1"/>
    <xf numFmtId="3" fontId="17" fillId="0" borderId="3" xfId="0" applyNumberFormat="1" applyFont="1" applyFill="1" applyBorder="1"/>
    <xf numFmtId="9" fontId="21" fillId="0" borderId="7" xfId="2" applyNumberFormat="1" applyFont="1" applyFill="1" applyBorder="1"/>
    <xf numFmtId="3" fontId="17" fillId="0" borderId="9" xfId="0" applyNumberFormat="1" applyFont="1" applyFill="1" applyBorder="1"/>
    <xf numFmtId="9" fontId="21" fillId="0" borderId="10" xfId="2" applyNumberFormat="1" applyFont="1" applyFill="1" applyBorder="1"/>
    <xf numFmtId="9" fontId="13" fillId="0" borderId="3" xfId="2" applyNumberFormat="1" applyFont="1" applyFill="1" applyBorder="1"/>
    <xf numFmtId="9" fontId="21" fillId="0" borderId="3" xfId="2" applyNumberFormat="1" applyFont="1" applyFill="1" applyBorder="1"/>
    <xf numFmtId="164" fontId="21" fillId="3" borderId="3" xfId="0" applyNumberFormat="1" applyFont="1" applyFill="1" applyBorder="1" applyAlignment="1">
      <alignment wrapText="1"/>
    </xf>
    <xf numFmtId="0" fontId="41" fillId="0" borderId="0" xfId="0" applyFont="1"/>
    <xf numFmtId="0" fontId="42" fillId="0" borderId="0" xfId="0" applyFont="1"/>
    <xf numFmtId="0" fontId="43" fillId="0" borderId="0" xfId="0" applyFont="1"/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35" fillId="5" borderId="3" xfId="0" applyFont="1" applyFill="1" applyBorder="1" applyAlignment="1">
      <alignment horizontal="center"/>
    </xf>
    <xf numFmtId="0" fontId="24" fillId="0" borderId="3" xfId="0" applyNumberFormat="1" applyFont="1" applyBorder="1"/>
    <xf numFmtId="0" fontId="35" fillId="5" borderId="27" xfId="0" applyFont="1" applyFill="1" applyBorder="1"/>
    <xf numFmtId="0" fontId="35" fillId="5" borderId="15" xfId="0" applyFont="1" applyFill="1" applyBorder="1"/>
    <xf numFmtId="0" fontId="35" fillId="5" borderId="7" xfId="0" applyFont="1" applyFill="1" applyBorder="1" applyAlignment="1">
      <alignment horizontal="center"/>
    </xf>
    <xf numFmtId="9" fontId="13" fillId="0" borderId="7" xfId="2" applyNumberFormat="1" applyFont="1" applyFill="1" applyBorder="1"/>
    <xf numFmtId="0" fontId="36" fillId="6" borderId="14" xfId="0" applyFont="1" applyFill="1" applyBorder="1"/>
    <xf numFmtId="0" fontId="13" fillId="7" borderId="9" xfId="0" applyNumberFormat="1" applyFont="1" applyFill="1" applyBorder="1"/>
    <xf numFmtId="9" fontId="13" fillId="6" borderId="9" xfId="2" applyNumberFormat="1" applyFont="1" applyFill="1" applyBorder="1"/>
    <xf numFmtId="9" fontId="13" fillId="6" borderId="10" xfId="2" applyNumberFormat="1" applyFont="1" applyFill="1" applyBorder="1"/>
    <xf numFmtId="9" fontId="21" fillId="0" borderId="9" xfId="2" applyNumberFormat="1" applyFont="1" applyFill="1" applyBorder="1"/>
    <xf numFmtId="0" fontId="21" fillId="0" borderId="3" xfId="0" applyFont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1" fillId="0" borderId="3" xfId="0" applyFont="1" applyBorder="1"/>
    <xf numFmtId="0" fontId="17" fillId="0" borderId="3" xfId="0" applyFont="1" applyFill="1" applyBorder="1"/>
    <xf numFmtId="0" fontId="17" fillId="3" borderId="3" xfId="0" applyFont="1" applyFill="1" applyBorder="1"/>
    <xf numFmtId="0" fontId="17" fillId="0" borderId="27" xfId="0" applyFont="1" applyBorder="1"/>
    <xf numFmtId="0" fontId="21" fillId="0" borderId="29" xfId="0" applyFont="1" applyBorder="1"/>
    <xf numFmtId="0" fontId="17" fillId="0" borderId="15" xfId="0" applyFont="1" applyFill="1" applyBorder="1"/>
    <xf numFmtId="0" fontId="17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wrapText="1"/>
    </xf>
    <xf numFmtId="0" fontId="17" fillId="2" borderId="14" xfId="0" applyFont="1" applyFill="1" applyBorder="1"/>
    <xf numFmtId="0" fontId="17" fillId="2" borderId="9" xfId="0" applyFont="1" applyFill="1" applyBorder="1"/>
    <xf numFmtId="164" fontId="21" fillId="2" borderId="9" xfId="0" applyNumberFormat="1" applyFont="1" applyFill="1" applyBorder="1"/>
    <xf numFmtId="3" fontId="17" fillId="2" borderId="9" xfId="0" applyNumberFormat="1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164" fontId="21" fillId="2" borderId="9" xfId="0" applyNumberFormat="1" applyFont="1" applyFill="1" applyBorder="1" applyAlignment="1">
      <alignment horizontal="right"/>
    </xf>
    <xf numFmtId="164" fontId="17" fillId="2" borderId="9" xfId="0" applyNumberFormat="1" applyFont="1" applyFill="1" applyBorder="1" applyAlignment="1">
      <alignment horizontal="right"/>
    </xf>
    <xf numFmtId="1" fontId="17" fillId="2" borderId="9" xfId="0" applyNumberFormat="1" applyFont="1" applyFill="1" applyBorder="1" applyAlignment="1">
      <alignment horizontal="right"/>
    </xf>
    <xf numFmtId="164" fontId="17" fillId="2" borderId="10" xfId="0" applyNumberFormat="1" applyFont="1" applyFill="1" applyBorder="1" applyAlignment="1">
      <alignment horizontal="right"/>
    </xf>
    <xf numFmtId="0" fontId="13" fillId="0" borderId="22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wrapText="1"/>
    </xf>
    <xf numFmtId="0" fontId="47" fillId="4" borderId="5" xfId="0" applyNumberFormat="1" applyFont="1" applyFill="1" applyBorder="1"/>
    <xf numFmtId="0" fontId="47" fillId="4" borderId="8" xfId="0" applyNumberFormat="1" applyFont="1" applyFill="1" applyBorder="1"/>
    <xf numFmtId="9" fontId="13" fillId="2" borderId="24" xfId="2" applyFont="1" applyFill="1" applyBorder="1"/>
    <xf numFmtId="0" fontId="47" fillId="4" borderId="24" xfId="0" applyNumberFormat="1" applyFont="1" applyFill="1" applyBorder="1"/>
    <xf numFmtId="164" fontId="15" fillId="2" borderId="13" xfId="0" applyNumberFormat="1" applyFont="1" applyFill="1" applyBorder="1" applyAlignment="1">
      <alignment horizontal="right"/>
    </xf>
    <xf numFmtId="0" fontId="47" fillId="4" borderId="12" xfId="0" applyNumberFormat="1" applyFont="1" applyFill="1" applyBorder="1"/>
    <xf numFmtId="0" fontId="13" fillId="0" borderId="31" xfId="0" applyFont="1" applyFill="1" applyBorder="1"/>
    <xf numFmtId="0" fontId="15" fillId="0" borderId="25" xfId="0" applyFont="1" applyFill="1" applyBorder="1"/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/>
    <xf numFmtId="0" fontId="17" fillId="0" borderId="27" xfId="0" applyFont="1" applyFill="1" applyBorder="1"/>
    <xf numFmtId="0" fontId="17" fillId="0" borderId="14" xfId="0" applyFont="1" applyFill="1" applyBorder="1"/>
    <xf numFmtId="0" fontId="13" fillId="8" borderId="3" xfId="0" applyFont="1" applyFill="1" applyBorder="1" applyAlignment="1">
      <alignment horizontal="center"/>
    </xf>
    <xf numFmtId="0" fontId="0" fillId="8" borderId="3" xfId="0" applyNumberFormat="1" applyFill="1" applyBorder="1"/>
    <xf numFmtId="0" fontId="0" fillId="0" borderId="0" xfId="0" applyBorder="1"/>
    <xf numFmtId="0" fontId="32" fillId="0" borderId="3" xfId="0" applyFont="1" applyFill="1" applyBorder="1" applyAlignment="1">
      <alignment horizontal="center"/>
    </xf>
    <xf numFmtId="0" fontId="22" fillId="0" borderId="27" xfId="0" applyFont="1" applyBorder="1"/>
    <xf numFmtId="0" fontId="24" fillId="0" borderId="15" xfId="0" applyFont="1" applyBorder="1"/>
    <xf numFmtId="0" fontId="22" fillId="0" borderId="15" xfId="0" applyFont="1" applyBorder="1"/>
    <xf numFmtId="164" fontId="32" fillId="0" borderId="7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24" fillId="0" borderId="14" xfId="0" applyFont="1" applyBorder="1"/>
    <xf numFmtId="3" fontId="33" fillId="0" borderId="9" xfId="0" applyNumberFormat="1" applyFont="1" applyFill="1" applyBorder="1"/>
    <xf numFmtId="9" fontId="33" fillId="0" borderId="9" xfId="2" applyNumberFormat="1" applyFont="1" applyFill="1" applyBorder="1"/>
    <xf numFmtId="9" fontId="33" fillId="0" borderId="10" xfId="2" applyNumberFormat="1" applyFont="1" applyFill="1" applyBorder="1"/>
    <xf numFmtId="0" fontId="17" fillId="0" borderId="3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11" fillId="0" borderId="3" xfId="0" applyFont="1" applyBorder="1"/>
    <xf numFmtId="0" fontId="25" fillId="0" borderId="3" xfId="0" applyFont="1" applyFill="1" applyBorder="1" applyAlignment="1">
      <alignment horizontal="center"/>
    </xf>
    <xf numFmtId="164" fontId="25" fillId="0" borderId="3" xfId="0" applyNumberFormat="1" applyFont="1" applyFill="1" applyBorder="1" applyAlignment="1">
      <alignment horizontal="center"/>
    </xf>
    <xf numFmtId="0" fontId="10" fillId="0" borderId="27" xfId="0" applyFont="1" applyBorder="1"/>
    <xf numFmtId="0" fontId="13" fillId="0" borderId="15" xfId="0" applyFont="1" applyBorder="1"/>
    <xf numFmtId="0" fontId="10" fillId="0" borderId="15" xfId="0" applyFont="1" applyBorder="1"/>
    <xf numFmtId="164" fontId="25" fillId="0" borderId="7" xfId="0" applyNumberFormat="1" applyFont="1" applyFill="1" applyBorder="1" applyAlignment="1">
      <alignment horizontal="center"/>
    </xf>
    <xf numFmtId="0" fontId="13" fillId="0" borderId="14" xfId="0" applyFont="1" applyBorder="1"/>
    <xf numFmtId="9" fontId="22" fillId="0" borderId="9" xfId="2" applyNumberFormat="1" applyFont="1" applyFill="1" applyBorder="1"/>
    <xf numFmtId="0" fontId="48" fillId="0" borderId="3" xfId="0" applyFont="1" applyFill="1" applyBorder="1" applyAlignment="1">
      <alignment horizontal="center"/>
    </xf>
    <xf numFmtId="0" fontId="45" fillId="0" borderId="3" xfId="0" applyFont="1" applyBorder="1"/>
    <xf numFmtId="0" fontId="48" fillId="0" borderId="3" xfId="0" applyFont="1" applyFill="1" applyBorder="1" applyAlignment="1">
      <alignment horizontal="center"/>
    </xf>
    <xf numFmtId="0" fontId="25" fillId="0" borderId="0" xfId="0" applyFont="1" applyAlignment="1"/>
    <xf numFmtId="0" fontId="51" fillId="0" borderId="15" xfId="0" applyFont="1" applyBorder="1"/>
    <xf numFmtId="0" fontId="52" fillId="0" borderId="15" xfId="0" applyFont="1" applyBorder="1"/>
    <xf numFmtId="0" fontId="51" fillId="0" borderId="3" xfId="0" applyFont="1" applyBorder="1" applyAlignment="1">
      <alignment horizontal="center"/>
    </xf>
    <xf numFmtId="164" fontId="51" fillId="0" borderId="3" xfId="0" applyNumberFormat="1" applyFont="1" applyBorder="1" applyAlignment="1">
      <alignment horizontal="center"/>
    </xf>
    <xf numFmtId="164" fontId="51" fillId="0" borderId="7" xfId="0" applyNumberFormat="1" applyFont="1" applyBorder="1" applyAlignment="1">
      <alignment horizontal="center"/>
    </xf>
    <xf numFmtId="0" fontId="53" fillId="0" borderId="3" xfId="0" applyFont="1" applyBorder="1"/>
    <xf numFmtId="9" fontId="54" fillId="0" borderId="3" xfId="0" applyNumberFormat="1" applyFont="1" applyBorder="1"/>
    <xf numFmtId="9" fontId="55" fillId="0" borderId="3" xfId="0" applyNumberFormat="1" applyFont="1" applyBorder="1"/>
    <xf numFmtId="3" fontId="55" fillId="0" borderId="3" xfId="0" applyNumberFormat="1" applyFont="1" applyBorder="1"/>
    <xf numFmtId="164" fontId="55" fillId="0" borderId="3" xfId="0" applyNumberFormat="1" applyFont="1" applyBorder="1"/>
    <xf numFmtId="164" fontId="55" fillId="0" borderId="7" xfId="0" applyNumberFormat="1" applyFont="1" applyBorder="1"/>
    <xf numFmtId="0" fontId="51" fillId="0" borderId="14" xfId="0" applyFont="1" applyBorder="1"/>
    <xf numFmtId="3" fontId="56" fillId="0" borderId="9" xfId="0" applyNumberFormat="1" applyFont="1" applyBorder="1"/>
    <xf numFmtId="9" fontId="56" fillId="0" borderId="9" xfId="0" applyNumberFormat="1" applyFont="1" applyBorder="1"/>
    <xf numFmtId="1" fontId="50" fillId="0" borderId="9" xfId="0" applyNumberFormat="1" applyFont="1" applyBorder="1"/>
    <xf numFmtId="164" fontId="56" fillId="0" borderId="9" xfId="0" applyNumberFormat="1" applyFont="1" applyBorder="1"/>
    <xf numFmtId="164" fontId="56" fillId="0" borderId="10" xfId="0" applyNumberFormat="1" applyFont="1" applyBorder="1"/>
    <xf numFmtId="3" fontId="22" fillId="0" borderId="9" xfId="0" applyNumberFormat="1" applyFont="1" applyFill="1" applyBorder="1"/>
    <xf numFmtId="9" fontId="22" fillId="0" borderId="10" xfId="2" applyNumberFormat="1" applyFont="1" applyFill="1" applyBorder="1"/>
    <xf numFmtId="0" fontId="31" fillId="0" borderId="31" xfId="0" applyFont="1" applyBorder="1"/>
    <xf numFmtId="0" fontId="52" fillId="9" borderId="15" xfId="0" applyFont="1" applyFill="1" applyBorder="1"/>
    <xf numFmtId="0" fontId="53" fillId="9" borderId="3" xfId="0" applyFont="1" applyFill="1" applyBorder="1"/>
    <xf numFmtId="9" fontId="54" fillId="9" borderId="3" xfId="0" applyNumberFormat="1" applyFont="1" applyFill="1" applyBorder="1"/>
    <xf numFmtId="9" fontId="55" fillId="9" borderId="3" xfId="0" applyNumberFormat="1" applyFont="1" applyFill="1" applyBorder="1"/>
    <xf numFmtId="3" fontId="55" fillId="9" borderId="3" xfId="0" applyNumberFormat="1" applyFont="1" applyFill="1" applyBorder="1"/>
    <xf numFmtId="164" fontId="55" fillId="9" borderId="3" xfId="0" applyNumberFormat="1" applyFont="1" applyFill="1" applyBorder="1"/>
    <xf numFmtId="164" fontId="55" fillId="9" borderId="7" xfId="0" applyNumberFormat="1" applyFont="1" applyFill="1" applyBorder="1"/>
    <xf numFmtId="0" fontId="52" fillId="10" borderId="15" xfId="0" applyFont="1" applyFill="1" applyBorder="1"/>
    <xf numFmtId="0" fontId="49" fillId="10" borderId="3" xfId="0" applyFont="1" applyFill="1" applyBorder="1"/>
    <xf numFmtId="9" fontId="54" fillId="10" borderId="3" xfId="0" applyNumberFormat="1" applyFont="1" applyFill="1" applyBorder="1"/>
    <xf numFmtId="9" fontId="55" fillId="10" borderId="3" xfId="0" applyNumberFormat="1" applyFont="1" applyFill="1" applyBorder="1"/>
    <xf numFmtId="3" fontId="55" fillId="10" borderId="3" xfId="0" applyNumberFormat="1" applyFont="1" applyFill="1" applyBorder="1"/>
    <xf numFmtId="164" fontId="55" fillId="10" borderId="3" xfId="0" applyNumberFormat="1" applyFont="1" applyFill="1" applyBorder="1"/>
    <xf numFmtId="164" fontId="55" fillId="10" borderId="7" xfId="0" applyNumberFormat="1" applyFont="1" applyFill="1" applyBorder="1"/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17" fillId="0" borderId="3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7" fillId="0" borderId="29" xfId="0" applyFont="1" applyFill="1" applyBorder="1" applyAlignment="1"/>
    <xf numFmtId="0" fontId="17" fillId="0" borderId="29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3" fillId="2" borderId="3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35" fillId="5" borderId="29" xfId="0" applyFont="1" applyFill="1" applyBorder="1" applyAlignment="1">
      <alignment horizontal="center"/>
    </xf>
    <xf numFmtId="0" fontId="35" fillId="5" borderId="30" xfId="0" applyFont="1" applyFill="1" applyBorder="1" applyAlignment="1">
      <alignment horizontal="center"/>
    </xf>
    <xf numFmtId="0" fontId="19" fillId="0" borderId="3" xfId="0" applyFont="1" applyBorder="1"/>
    <xf numFmtId="0" fontId="46" fillId="0" borderId="3" xfId="0" applyNumberFormat="1" applyFont="1" applyBorder="1"/>
    <xf numFmtId="0" fontId="57" fillId="0" borderId="3" xfId="0" applyFont="1" applyFill="1" applyBorder="1" applyAlignment="1">
      <alignment horizontal="right"/>
    </xf>
    <xf numFmtId="164" fontId="57" fillId="0" borderId="3" xfId="0" applyNumberFormat="1" applyFont="1" applyFill="1" applyBorder="1" applyAlignment="1">
      <alignment horizontal="right"/>
    </xf>
    <xf numFmtId="1" fontId="57" fillId="0" borderId="3" xfId="0" applyNumberFormat="1" applyFont="1" applyFill="1" applyBorder="1" applyAlignment="1">
      <alignment horizontal="right"/>
    </xf>
    <xf numFmtId="0" fontId="0" fillId="0" borderId="3" xfId="0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33"/>
  <sheetViews>
    <sheetView topLeftCell="A13" zoomScale="120" zoomScaleNormal="120" workbookViewId="0">
      <selection activeCell="K19" sqref="K19"/>
    </sheetView>
  </sheetViews>
  <sheetFormatPr defaultRowHeight="15"/>
  <cols>
    <col min="1" max="1" width="4" style="8" customWidth="1"/>
    <col min="2" max="2" width="23.5703125" style="8" customWidth="1"/>
    <col min="3" max="3" width="8.5703125" style="8" customWidth="1"/>
    <col min="4" max="4" width="8.140625" style="8" customWidth="1"/>
    <col min="5" max="5" width="9.28515625" style="8" customWidth="1"/>
    <col min="6" max="6" width="8.42578125" style="8" customWidth="1"/>
    <col min="7" max="7" width="7.85546875" style="8" customWidth="1"/>
    <col min="8" max="8" width="9.140625" style="38"/>
    <col min="9" max="9" width="6.85546875" style="8" customWidth="1"/>
    <col min="10" max="10" width="8.5703125" style="8" customWidth="1"/>
    <col min="11" max="11" width="8.85546875" style="8" customWidth="1"/>
    <col min="12" max="12" width="8.42578125" style="8" customWidth="1"/>
    <col min="13" max="13" width="4.28515625" style="8" customWidth="1"/>
    <col min="14" max="14" width="5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5" spans="1:18">
      <c r="A5" s="196" t="s">
        <v>60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8">
      <c r="A6" s="10"/>
      <c r="B6" s="10"/>
      <c r="C6" s="10"/>
      <c r="D6" s="10"/>
      <c r="E6" s="10"/>
      <c r="F6" s="10"/>
      <c r="G6" s="10"/>
      <c r="H6" s="33"/>
      <c r="I6" s="10"/>
      <c r="J6" s="10"/>
      <c r="K6" s="10"/>
      <c r="L6" s="10"/>
      <c r="M6" s="10"/>
      <c r="N6" s="10"/>
      <c r="O6" s="10"/>
      <c r="P6" s="10"/>
      <c r="Q6" s="10"/>
    </row>
    <row r="7" spans="1:18" s="22" customFormat="1" ht="9.75" customHeight="1">
      <c r="H7" s="34"/>
    </row>
    <row r="8" spans="1:18">
      <c r="A8" s="42" t="s">
        <v>158</v>
      </c>
      <c r="B8" s="43"/>
      <c r="C8" s="29"/>
      <c r="D8" s="29"/>
      <c r="E8" s="29"/>
      <c r="F8" s="29"/>
      <c r="G8" s="29"/>
      <c r="H8" s="35"/>
      <c r="I8" s="29"/>
      <c r="J8" s="29"/>
      <c r="K8" s="29"/>
      <c r="P8" s="30"/>
      <c r="Q8" s="30"/>
      <c r="R8" s="30"/>
    </row>
    <row r="9" spans="1:18">
      <c r="A9" s="42" t="s">
        <v>129</v>
      </c>
      <c r="B9" s="47"/>
      <c r="C9" s="31"/>
      <c r="D9" s="31"/>
      <c r="E9" s="31"/>
      <c r="F9" s="31"/>
      <c r="G9" s="31"/>
      <c r="H9" s="36"/>
      <c r="I9" s="31"/>
      <c r="J9" s="29"/>
      <c r="K9" s="29"/>
      <c r="P9" s="30"/>
      <c r="Q9" s="30"/>
      <c r="R9" s="30"/>
    </row>
    <row r="10" spans="1:18" ht="15.75" thickBot="1">
      <c r="A10" s="31"/>
      <c r="B10" s="7"/>
      <c r="C10" s="31"/>
      <c r="D10" s="31"/>
      <c r="E10" s="31"/>
      <c r="F10" s="31"/>
      <c r="G10" s="31"/>
      <c r="H10" s="36"/>
      <c r="I10" s="31"/>
      <c r="J10" s="29"/>
      <c r="K10" s="29"/>
      <c r="P10" s="30"/>
      <c r="Q10" s="30"/>
      <c r="R10" s="30"/>
    </row>
    <row r="11" spans="1:18">
      <c r="A11" s="7"/>
      <c r="B11" s="145"/>
      <c r="C11" s="197" t="s">
        <v>44</v>
      </c>
      <c r="D11" s="197"/>
      <c r="E11" s="197"/>
      <c r="F11" s="197"/>
      <c r="G11" s="197"/>
      <c r="H11" s="198"/>
      <c r="I11" s="7"/>
    </row>
    <row r="12" spans="1:18">
      <c r="A12" s="7"/>
      <c r="B12" s="146" t="s">
        <v>45</v>
      </c>
      <c r="C12" s="199" t="s">
        <v>142</v>
      </c>
      <c r="D12" s="199"/>
      <c r="E12" s="199" t="s">
        <v>160</v>
      </c>
      <c r="F12" s="199"/>
      <c r="G12" s="199" t="s">
        <v>67</v>
      </c>
      <c r="H12" s="200"/>
      <c r="I12" s="7"/>
    </row>
    <row r="13" spans="1:18">
      <c r="A13" s="7"/>
      <c r="B13" s="147"/>
      <c r="C13" s="143" t="s">
        <v>46</v>
      </c>
      <c r="D13" s="144" t="s">
        <v>34</v>
      </c>
      <c r="E13" s="143" t="s">
        <v>46</v>
      </c>
      <c r="F13" s="144" t="s">
        <v>34</v>
      </c>
      <c r="G13" s="143" t="s">
        <v>46</v>
      </c>
      <c r="H13" s="148" t="s">
        <v>34</v>
      </c>
      <c r="I13" s="7"/>
    </row>
    <row r="14" spans="1:18">
      <c r="A14" s="7"/>
      <c r="B14" s="147" t="s">
        <v>15</v>
      </c>
      <c r="C14" s="142">
        <v>6849</v>
      </c>
      <c r="D14" s="81">
        <f>C14/C19</f>
        <v>0.36461882453151617</v>
      </c>
      <c r="E14" s="142">
        <v>6747</v>
      </c>
      <c r="F14" s="81">
        <f>E14/E19</f>
        <v>0.36415155440414509</v>
      </c>
      <c r="G14" s="82">
        <f>E14-C14</f>
        <v>-102</v>
      </c>
      <c r="H14" s="55">
        <f>G14/G19</f>
        <v>0.3984375</v>
      </c>
      <c r="I14" s="7"/>
    </row>
    <row r="15" spans="1:18">
      <c r="A15" s="7"/>
      <c r="B15" s="147" t="s">
        <v>65</v>
      </c>
      <c r="C15" s="142">
        <v>3950</v>
      </c>
      <c r="D15" s="81">
        <f>C15/C19</f>
        <v>0.21028534923339012</v>
      </c>
      <c r="E15" s="142">
        <v>3860</v>
      </c>
      <c r="F15" s="81">
        <f>E15/E19</f>
        <v>0.20833333333333334</v>
      </c>
      <c r="G15" s="82">
        <f t="shared" ref="G15:G19" si="0">E15-C15</f>
        <v>-90</v>
      </c>
      <c r="H15" s="55">
        <f>G15/G19</f>
        <v>0.3515625</v>
      </c>
      <c r="I15" s="7"/>
      <c r="N15" s="32"/>
    </row>
    <row r="16" spans="1:18">
      <c r="A16" s="7"/>
      <c r="B16" s="147" t="s">
        <v>16</v>
      </c>
      <c r="C16" s="142">
        <v>636</v>
      </c>
      <c r="D16" s="81">
        <f>C16/C19</f>
        <v>3.3858603066439522E-2</v>
      </c>
      <c r="E16" s="142">
        <v>646</v>
      </c>
      <c r="F16" s="81">
        <f>E16/E19</f>
        <v>3.4866148531951642E-2</v>
      </c>
      <c r="G16" s="82">
        <f t="shared" si="0"/>
        <v>10</v>
      </c>
      <c r="H16" s="55">
        <f>G16/G19</f>
        <v>-3.90625E-2</v>
      </c>
      <c r="I16" s="7"/>
      <c r="N16" s="32"/>
    </row>
    <row r="17" spans="1:17">
      <c r="A17" s="7"/>
      <c r="B17" s="147" t="s">
        <v>17</v>
      </c>
      <c r="C17" s="142">
        <v>5433</v>
      </c>
      <c r="D17" s="81">
        <f>C17/C19</f>
        <v>0.28923551959114141</v>
      </c>
      <c r="E17" s="142">
        <v>5357</v>
      </c>
      <c r="F17" s="81">
        <f>E17/E19</f>
        <v>0.28912996545768566</v>
      </c>
      <c r="G17" s="82">
        <f t="shared" si="0"/>
        <v>-76</v>
      </c>
      <c r="H17" s="55">
        <f>G17/G19</f>
        <v>0.296875</v>
      </c>
      <c r="I17" s="7"/>
    </row>
    <row r="18" spans="1:17">
      <c r="A18" s="7"/>
      <c r="B18" s="147" t="s">
        <v>18</v>
      </c>
      <c r="C18" s="142">
        <v>1916</v>
      </c>
      <c r="D18" s="81">
        <f>C18/C19</f>
        <v>0.10200170357751277</v>
      </c>
      <c r="E18" s="142">
        <v>1918</v>
      </c>
      <c r="F18" s="81">
        <f>E18/E19</f>
        <v>0.10351899827288429</v>
      </c>
      <c r="G18" s="82">
        <f t="shared" si="0"/>
        <v>2</v>
      </c>
      <c r="H18" s="55">
        <f>G18/G19</f>
        <v>-7.8125E-3</v>
      </c>
      <c r="I18" s="7"/>
    </row>
    <row r="19" spans="1:17" ht="15.75" thickBot="1">
      <c r="A19" s="7"/>
      <c r="B19" s="149" t="s">
        <v>14</v>
      </c>
      <c r="C19" s="137">
        <f>SUM(C14:C18)</f>
        <v>18784</v>
      </c>
      <c r="D19" s="150">
        <f>C19/C19</f>
        <v>1</v>
      </c>
      <c r="E19" s="137">
        <f>SUM(E14:E18)</f>
        <v>18528</v>
      </c>
      <c r="F19" s="150">
        <f>E19/E19</f>
        <v>1</v>
      </c>
      <c r="G19" s="172">
        <f t="shared" si="0"/>
        <v>-256</v>
      </c>
      <c r="H19" s="173">
        <f>G19/G19</f>
        <v>1</v>
      </c>
      <c r="I19" s="7"/>
      <c r="Q19" s="8" t="s">
        <v>124</v>
      </c>
    </row>
    <row r="20" spans="1:17" s="24" customFormat="1">
      <c r="A20" s="23"/>
      <c r="B20" s="25"/>
      <c r="C20" s="26"/>
      <c r="D20" s="27"/>
      <c r="E20" s="26"/>
      <c r="F20" s="27"/>
      <c r="G20" s="28"/>
      <c r="H20" s="37"/>
      <c r="I20" s="23"/>
    </row>
    <row r="22" spans="1:17">
      <c r="B22" s="154" t="s">
        <v>159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</row>
    <row r="23" spans="1:17" ht="15.75" thickBot="1">
      <c r="B23" s="42" t="s">
        <v>147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7" ht="15.75" thickBot="1">
      <c r="B24" s="174"/>
      <c r="C24" s="191" t="s">
        <v>148</v>
      </c>
      <c r="D24" s="192"/>
      <c r="E24" s="192" t="s">
        <v>161</v>
      </c>
      <c r="F24" s="192"/>
      <c r="G24" s="192"/>
      <c r="H24" s="192"/>
      <c r="I24" s="192"/>
      <c r="J24" s="193"/>
      <c r="K24" s="194"/>
      <c r="L24" s="195"/>
    </row>
    <row r="25" spans="1:17">
      <c r="B25" s="155" t="s">
        <v>149</v>
      </c>
      <c r="C25" s="189">
        <v>2015</v>
      </c>
      <c r="D25" s="189"/>
      <c r="E25" s="189">
        <v>2014</v>
      </c>
      <c r="F25" s="189"/>
      <c r="G25" s="189">
        <v>2015</v>
      </c>
      <c r="H25" s="189"/>
      <c r="I25" s="189" t="s">
        <v>150</v>
      </c>
      <c r="J25" s="189"/>
      <c r="K25" s="189" t="s">
        <v>67</v>
      </c>
      <c r="L25" s="190"/>
    </row>
    <row r="26" spans="1:17">
      <c r="B26" s="156"/>
      <c r="C26" s="157" t="s">
        <v>88</v>
      </c>
      <c r="D26" s="158" t="s">
        <v>34</v>
      </c>
      <c r="E26" s="157" t="s">
        <v>88</v>
      </c>
      <c r="F26" s="158" t="s">
        <v>34</v>
      </c>
      <c r="G26" s="157" t="s">
        <v>88</v>
      </c>
      <c r="H26" s="158" t="s">
        <v>34</v>
      </c>
      <c r="I26" s="157" t="s">
        <v>88</v>
      </c>
      <c r="J26" s="158" t="s">
        <v>34</v>
      </c>
      <c r="K26" s="157" t="s">
        <v>88</v>
      </c>
      <c r="L26" s="159" t="s">
        <v>34</v>
      </c>
    </row>
    <row r="27" spans="1:17" ht="15.75">
      <c r="B27" s="156" t="s">
        <v>151</v>
      </c>
      <c r="C27" s="160">
        <v>2686</v>
      </c>
      <c r="D27" s="161">
        <f>C27/C33</f>
        <v>7.0011729440896647E-2</v>
      </c>
      <c r="E27" s="160">
        <v>2804</v>
      </c>
      <c r="F27" s="161">
        <f>E27/E33</f>
        <v>6.783761552233028E-2</v>
      </c>
      <c r="G27" s="160">
        <v>2226</v>
      </c>
      <c r="H27" s="162">
        <f>G27/G33</f>
        <v>6.0136157337367623E-2</v>
      </c>
      <c r="I27" s="163">
        <f>G27-E27</f>
        <v>-578</v>
      </c>
      <c r="J27" s="164">
        <f t="shared" ref="J27:J33" si="1">I27/E27</f>
        <v>-0.20613409415121256</v>
      </c>
      <c r="K27" s="163">
        <f>G27-C27</f>
        <v>-460</v>
      </c>
      <c r="L27" s="165">
        <f t="shared" ref="L27:L33" si="2">K27/G27</f>
        <v>-0.20664869721473494</v>
      </c>
    </row>
    <row r="28" spans="1:17" ht="15.75">
      <c r="B28" s="156" t="s">
        <v>152</v>
      </c>
      <c r="C28" s="160">
        <v>9933</v>
      </c>
      <c r="D28" s="161">
        <f>C28/C33</f>
        <v>0.25890785872540073</v>
      </c>
      <c r="E28" s="160">
        <v>11102</v>
      </c>
      <c r="F28" s="161">
        <f>E28/E33</f>
        <v>0.26859244205738619</v>
      </c>
      <c r="G28" s="160">
        <v>9800</v>
      </c>
      <c r="H28" s="162">
        <f>G28/G33</f>
        <v>0.264750378214826</v>
      </c>
      <c r="I28" s="163">
        <f>G28-E28</f>
        <v>-1302</v>
      </c>
      <c r="J28" s="164">
        <f t="shared" si="1"/>
        <v>-0.11727616645649433</v>
      </c>
      <c r="K28" s="163">
        <f>G28-C28</f>
        <v>-133</v>
      </c>
      <c r="L28" s="165">
        <f t="shared" si="2"/>
        <v>-1.3571428571428571E-2</v>
      </c>
    </row>
    <row r="29" spans="1:17" ht="15.75">
      <c r="B29" s="156" t="s">
        <v>153</v>
      </c>
      <c r="C29" s="160">
        <v>6962</v>
      </c>
      <c r="D29" s="161">
        <f>C29/C33</f>
        <v>0.18146748338329205</v>
      </c>
      <c r="E29" s="160">
        <v>8066</v>
      </c>
      <c r="F29" s="161">
        <f>E29/E33</f>
        <v>0.19514201383848648</v>
      </c>
      <c r="G29" s="160">
        <v>6462</v>
      </c>
      <c r="H29" s="162">
        <f>G29/G33</f>
        <v>0.17457315755349037</v>
      </c>
      <c r="I29" s="163">
        <f>G29-E29</f>
        <v>-1604</v>
      </c>
      <c r="J29" s="164">
        <f t="shared" si="1"/>
        <v>-0.19885940986858419</v>
      </c>
      <c r="K29" s="163">
        <f>G29-C29</f>
        <v>-500</v>
      </c>
      <c r="L29" s="165">
        <f t="shared" si="2"/>
        <v>-7.7375425564840603E-2</v>
      </c>
    </row>
    <row r="30" spans="1:17" ht="15.75">
      <c r="B30" s="156" t="s">
        <v>154</v>
      </c>
      <c r="C30" s="160">
        <v>6641</v>
      </c>
      <c r="D30" s="161">
        <f>C30/C33</f>
        <v>0.17310048221034796</v>
      </c>
      <c r="E30" s="160">
        <v>7363</v>
      </c>
      <c r="F30" s="161">
        <f>E30/E33</f>
        <v>0.17813422364155418</v>
      </c>
      <c r="G30" s="160">
        <v>6387</v>
      </c>
      <c r="H30" s="162">
        <f>G30/G33</f>
        <v>0.17254700669980549</v>
      </c>
      <c r="I30" s="163">
        <f>G30-E30</f>
        <v>-976</v>
      </c>
      <c r="J30" s="164">
        <f t="shared" si="1"/>
        <v>-0.13255466521798179</v>
      </c>
      <c r="K30" s="163">
        <f>G30-C30</f>
        <v>-254</v>
      </c>
      <c r="L30" s="165">
        <f t="shared" si="2"/>
        <v>-3.9768279317363396E-2</v>
      </c>
    </row>
    <row r="31" spans="1:17" ht="15.75">
      <c r="B31" s="175" t="s">
        <v>155</v>
      </c>
      <c r="C31" s="176">
        <v>12143</v>
      </c>
      <c r="D31" s="177">
        <f>C31/C33</f>
        <v>0.31651244624006258</v>
      </c>
      <c r="E31" s="176">
        <v>11999</v>
      </c>
      <c r="F31" s="177">
        <f>E31/E33</f>
        <v>0.29029370494024292</v>
      </c>
      <c r="G31" s="176">
        <v>12141</v>
      </c>
      <c r="H31" s="178">
        <f>G31/G33</f>
        <v>0.32799330019451051</v>
      </c>
      <c r="I31" s="179">
        <f>G31-E31</f>
        <v>142</v>
      </c>
      <c r="J31" s="180">
        <f t="shared" si="1"/>
        <v>1.1834319526627219E-2</v>
      </c>
      <c r="K31" s="179">
        <f>G31-C31</f>
        <v>-2</v>
      </c>
      <c r="L31" s="181">
        <f t="shared" si="2"/>
        <v>-1.6473107651758504E-4</v>
      </c>
    </row>
    <row r="32" spans="1:17">
      <c r="B32" s="182" t="s">
        <v>156</v>
      </c>
      <c r="C32" s="183">
        <f>C30+C31</f>
        <v>18784</v>
      </c>
      <c r="D32" s="184">
        <f>C32/C33</f>
        <v>0.48961292845041055</v>
      </c>
      <c r="E32" s="183">
        <f>E30+E31</f>
        <v>19362</v>
      </c>
      <c r="F32" s="184">
        <f>E32/E33</f>
        <v>0.46842792858179705</v>
      </c>
      <c r="G32" s="183">
        <f>G30+G31</f>
        <v>18528</v>
      </c>
      <c r="H32" s="185">
        <f>G32/G33</f>
        <v>0.50054030689431595</v>
      </c>
      <c r="I32" s="186">
        <f>SUM(I30,I31)</f>
        <v>-834</v>
      </c>
      <c r="J32" s="187">
        <f t="shared" si="1"/>
        <v>-4.3074062596839172E-2</v>
      </c>
      <c r="K32" s="186">
        <f>SUM(K30,K31)</f>
        <v>-256</v>
      </c>
      <c r="L32" s="188">
        <f t="shared" si="2"/>
        <v>-1.3816925734024179E-2</v>
      </c>
    </row>
    <row r="33" spans="2:12" ht="15.75" thickBot="1">
      <c r="B33" s="166" t="s">
        <v>157</v>
      </c>
      <c r="C33" s="167">
        <f>SUM(C27:C31)</f>
        <v>38365</v>
      </c>
      <c r="D33" s="168">
        <f>C33/C33</f>
        <v>1</v>
      </c>
      <c r="E33" s="167">
        <f>SUM(E27:E31)</f>
        <v>41334</v>
      </c>
      <c r="F33" s="168">
        <f>E33/E33</f>
        <v>1</v>
      </c>
      <c r="G33" s="169">
        <f>SUM(G27:G31)</f>
        <v>37016</v>
      </c>
      <c r="H33" s="168">
        <v>1</v>
      </c>
      <c r="I33" s="167">
        <f>SUM(I27,I28,I29,I32)</f>
        <v>-4318</v>
      </c>
      <c r="J33" s="170">
        <f t="shared" si="1"/>
        <v>-0.10446605699908065</v>
      </c>
      <c r="K33" s="167">
        <f>SUM(K27,K28,K29,K32)</f>
        <v>-1349</v>
      </c>
      <c r="L33" s="171">
        <f t="shared" si="2"/>
        <v>-3.6443700021612277E-2</v>
      </c>
    </row>
  </sheetData>
  <mergeCells count="13">
    <mergeCell ref="A5:Q5"/>
    <mergeCell ref="C11:H11"/>
    <mergeCell ref="C12:D12"/>
    <mergeCell ref="E12:F12"/>
    <mergeCell ref="G12:H12"/>
    <mergeCell ref="K25:L25"/>
    <mergeCell ref="C24:D24"/>
    <mergeCell ref="E24:J24"/>
    <mergeCell ref="C25:D25"/>
    <mergeCell ref="E25:F25"/>
    <mergeCell ref="G25:H25"/>
    <mergeCell ref="I25:J25"/>
    <mergeCell ref="K24:L24"/>
  </mergeCells>
  <phoneticPr fontId="0" type="noConversion"/>
  <pageMargins left="0.16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="120" zoomScaleNormal="120" workbookViewId="0">
      <selection activeCell="H26" sqref="H26"/>
    </sheetView>
  </sheetViews>
  <sheetFormatPr defaultRowHeight="15"/>
  <cols>
    <col min="1" max="1" width="3" style="52" customWidth="1"/>
    <col min="2" max="2" width="18.28515625" style="8" customWidth="1"/>
    <col min="3" max="3" width="6" style="8" customWidth="1"/>
    <col min="4" max="4" width="6.7109375" style="8" customWidth="1"/>
    <col min="5" max="5" width="4.5703125" style="8" customWidth="1"/>
    <col min="6" max="6" width="4.85546875" style="53" customWidth="1"/>
    <col min="7" max="8" width="6.42578125" style="8" customWidth="1"/>
    <col min="9" max="9" width="4.7109375" style="8" customWidth="1"/>
    <col min="10" max="10" width="5.140625" style="53" customWidth="1"/>
    <col min="11" max="11" width="6.140625" style="8" customWidth="1"/>
    <col min="12" max="12" width="6.42578125" style="8" customWidth="1"/>
    <col min="13" max="13" width="4.28515625" style="8" customWidth="1"/>
    <col min="14" max="14" width="6" style="53" customWidth="1"/>
    <col min="15" max="15" width="6" style="8" customWidth="1"/>
    <col min="16" max="16" width="6.28515625" style="8" customWidth="1"/>
    <col min="17" max="17" width="4.5703125" style="8" customWidth="1"/>
    <col min="18" max="18" width="5.42578125" style="53" customWidth="1"/>
    <col min="19" max="19" width="5.7109375" style="8" customWidth="1"/>
    <col min="20" max="20" width="7" style="8" customWidth="1"/>
    <col min="21" max="21" width="4.28515625" style="8" customWidth="1"/>
    <col min="22" max="22" width="5.5703125" style="52" customWidth="1"/>
    <col min="23" max="23" width="6.28515625" style="8" customWidth="1"/>
    <col min="24" max="24" width="7" style="8" customWidth="1"/>
    <col min="25" max="25" width="4.85546875" style="8" customWidth="1"/>
    <col min="26" max="26" width="5.28515625" style="8" customWidth="1"/>
    <col min="27" max="27" width="9.7109375" style="8" bestFit="1" customWidth="1"/>
  </cols>
  <sheetData>
    <row r="3" spans="1:27">
      <c r="A3" s="209" t="s">
        <v>60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7" ht="9.75" customHeight="1"/>
    <row r="5" spans="1:27" s="13" customFormat="1">
      <c r="A5" s="205" t="s">
        <v>56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11"/>
      <c r="X5" s="11"/>
      <c r="Y5" s="11"/>
      <c r="Z5" s="11"/>
      <c r="AA5" s="12"/>
    </row>
    <row r="6" spans="1:27" s="13" customFormat="1" ht="15.75" thickBot="1">
      <c r="A6" s="14" t="s">
        <v>130</v>
      </c>
      <c r="B6" s="11"/>
      <c r="C6" s="11"/>
      <c r="D6" s="11"/>
      <c r="E6" s="14"/>
      <c r="F6" s="14"/>
      <c r="G6" s="11"/>
      <c r="H6" s="11"/>
      <c r="I6" s="14"/>
      <c r="J6" s="14"/>
      <c r="K6" s="11"/>
      <c r="L6" s="11"/>
      <c r="M6" s="14"/>
      <c r="N6" s="14"/>
      <c r="O6" s="11"/>
      <c r="P6" s="11"/>
      <c r="Q6" s="14"/>
      <c r="R6" s="14"/>
      <c r="S6" s="11"/>
      <c r="T6" s="11"/>
      <c r="U6" s="11"/>
      <c r="V6" s="11"/>
      <c r="W6" s="11"/>
      <c r="X6" s="11"/>
      <c r="Y6" s="11"/>
      <c r="Z6" s="11"/>
      <c r="AA6" s="12"/>
    </row>
    <row r="7" spans="1:27" s="13" customFormat="1">
      <c r="A7" s="121"/>
      <c r="B7" s="125" t="s">
        <v>57</v>
      </c>
      <c r="C7" s="206" t="s">
        <v>31</v>
      </c>
      <c r="D7" s="206"/>
      <c r="E7" s="206"/>
      <c r="F7" s="206"/>
      <c r="G7" s="207" t="s">
        <v>66</v>
      </c>
      <c r="H7" s="207"/>
      <c r="I7" s="207"/>
      <c r="J7" s="207"/>
      <c r="K7" s="207" t="s">
        <v>16</v>
      </c>
      <c r="L7" s="207"/>
      <c r="M7" s="207"/>
      <c r="N7" s="207"/>
      <c r="O7" s="206" t="s">
        <v>126</v>
      </c>
      <c r="P7" s="206"/>
      <c r="Q7" s="206"/>
      <c r="R7" s="206"/>
      <c r="S7" s="203" t="s">
        <v>32</v>
      </c>
      <c r="T7" s="203"/>
      <c r="U7" s="203"/>
      <c r="V7" s="203"/>
      <c r="W7" s="203" t="s">
        <v>127</v>
      </c>
      <c r="X7" s="203"/>
      <c r="Y7" s="203"/>
      <c r="Z7" s="204"/>
      <c r="AA7" s="12"/>
    </row>
    <row r="8" spans="1:27" s="13" customFormat="1">
      <c r="A8" s="122"/>
      <c r="B8" s="101" t="s">
        <v>58</v>
      </c>
      <c r="C8" s="153" t="s">
        <v>143</v>
      </c>
      <c r="D8" s="153" t="s">
        <v>162</v>
      </c>
      <c r="E8" s="208" t="s">
        <v>63</v>
      </c>
      <c r="F8" s="208"/>
      <c r="G8" s="153" t="s">
        <v>143</v>
      </c>
      <c r="H8" s="153" t="s">
        <v>162</v>
      </c>
      <c r="I8" s="208" t="s">
        <v>33</v>
      </c>
      <c r="J8" s="208"/>
      <c r="K8" s="153" t="s">
        <v>143</v>
      </c>
      <c r="L8" s="153" t="s">
        <v>162</v>
      </c>
      <c r="M8" s="208" t="s">
        <v>33</v>
      </c>
      <c r="N8" s="208"/>
      <c r="O8" s="153" t="s">
        <v>143</v>
      </c>
      <c r="P8" s="153" t="s">
        <v>162</v>
      </c>
      <c r="Q8" s="208" t="s">
        <v>33</v>
      </c>
      <c r="R8" s="208"/>
      <c r="S8" s="153" t="s">
        <v>143</v>
      </c>
      <c r="T8" s="153" t="s">
        <v>162</v>
      </c>
      <c r="U8" s="208" t="s">
        <v>33</v>
      </c>
      <c r="V8" s="208"/>
      <c r="W8" s="153" t="s">
        <v>143</v>
      </c>
      <c r="X8" s="151" t="s">
        <v>162</v>
      </c>
      <c r="Y8" s="201" t="s">
        <v>33</v>
      </c>
      <c r="Z8" s="202"/>
      <c r="AA8" s="12"/>
    </row>
    <row r="9" spans="1:27" s="13" customFormat="1">
      <c r="A9" s="123">
        <v>1</v>
      </c>
      <c r="B9" s="140" t="s">
        <v>19</v>
      </c>
      <c r="C9" s="152">
        <v>217</v>
      </c>
      <c r="D9" s="70">
        <v>220</v>
      </c>
      <c r="E9" s="71">
        <f t="shared" ref="E9:E20" si="0">D9-C9</f>
        <v>3</v>
      </c>
      <c r="F9" s="76">
        <f>E9/C9</f>
        <v>1.3824884792626729E-2</v>
      </c>
      <c r="G9" s="152">
        <v>59</v>
      </c>
      <c r="H9" s="70">
        <v>59</v>
      </c>
      <c r="I9" s="71">
        <f t="shared" ref="I9:I20" si="1">H9-G9</f>
        <v>0</v>
      </c>
      <c r="J9" s="76">
        <f>I9/G9</f>
        <v>0</v>
      </c>
      <c r="K9" s="152">
        <v>8</v>
      </c>
      <c r="L9" s="70">
        <v>7</v>
      </c>
      <c r="M9" s="71">
        <f t="shared" ref="M9:M20" si="2">L9-K9</f>
        <v>-1</v>
      </c>
      <c r="N9" s="76">
        <f>M9/K9</f>
        <v>-0.125</v>
      </c>
      <c r="O9" s="229">
        <v>109</v>
      </c>
      <c r="P9" s="70">
        <v>98</v>
      </c>
      <c r="Q9" s="71">
        <f t="shared" ref="Q9:Q20" si="3">P9-O9</f>
        <v>-11</v>
      </c>
      <c r="R9" s="76">
        <f>Q9/O9</f>
        <v>-0.10091743119266056</v>
      </c>
      <c r="S9" s="152">
        <v>31</v>
      </c>
      <c r="T9" s="70">
        <v>34</v>
      </c>
      <c r="U9" s="71">
        <f t="shared" ref="U9:U20" si="4">T9-S9</f>
        <v>3</v>
      </c>
      <c r="V9" s="76">
        <f>U9/S9</f>
        <v>9.6774193548387094E-2</v>
      </c>
      <c r="W9" s="70">
        <f t="shared" ref="W9:W19" si="5">C9+G9+K9+O9+S9</f>
        <v>424</v>
      </c>
      <c r="X9" s="70">
        <f t="shared" ref="X9:X19" si="6">D9+H9+L9+P9+T9</f>
        <v>418</v>
      </c>
      <c r="Y9" s="71">
        <f t="shared" ref="Y9:Y20" si="7">X9-W9</f>
        <v>-6</v>
      </c>
      <c r="Z9" s="72">
        <f>Y9/W9</f>
        <v>-1.4150943396226415E-2</v>
      </c>
      <c r="AA9" s="12"/>
    </row>
    <row r="10" spans="1:27" s="13" customFormat="1">
      <c r="A10" s="123">
        <v>2</v>
      </c>
      <c r="B10" s="97" t="s">
        <v>20</v>
      </c>
      <c r="C10" s="152">
        <v>524</v>
      </c>
      <c r="D10" s="70">
        <v>486</v>
      </c>
      <c r="E10" s="71">
        <f t="shared" si="0"/>
        <v>-38</v>
      </c>
      <c r="F10" s="76">
        <f t="shared" ref="F10:F20" si="8">E10/C10</f>
        <v>-7.2519083969465645E-2</v>
      </c>
      <c r="G10" s="152">
        <v>204</v>
      </c>
      <c r="H10" s="70">
        <v>177</v>
      </c>
      <c r="I10" s="71">
        <f t="shared" si="1"/>
        <v>-27</v>
      </c>
      <c r="J10" s="76">
        <f t="shared" ref="J10:J20" si="9">I10/G10</f>
        <v>-0.13235294117647059</v>
      </c>
      <c r="K10" s="152">
        <v>31</v>
      </c>
      <c r="L10" s="70">
        <v>33</v>
      </c>
      <c r="M10" s="71">
        <f t="shared" si="2"/>
        <v>2</v>
      </c>
      <c r="N10" s="76">
        <f t="shared" ref="N10:N20" si="10">M10/K10</f>
        <v>6.4516129032258063E-2</v>
      </c>
      <c r="O10" s="229">
        <v>335</v>
      </c>
      <c r="P10" s="70">
        <v>321</v>
      </c>
      <c r="Q10" s="71">
        <f t="shared" si="3"/>
        <v>-14</v>
      </c>
      <c r="R10" s="76">
        <f t="shared" ref="R10:R20" si="11">Q10/O10</f>
        <v>-4.1791044776119404E-2</v>
      </c>
      <c r="S10" s="152">
        <v>97</v>
      </c>
      <c r="T10" s="70">
        <v>91</v>
      </c>
      <c r="U10" s="71">
        <f t="shared" si="4"/>
        <v>-6</v>
      </c>
      <c r="V10" s="76">
        <f t="shared" ref="V10:V20" si="12">U10/S10</f>
        <v>-6.1855670103092786E-2</v>
      </c>
      <c r="W10" s="70">
        <f t="shared" si="5"/>
        <v>1191</v>
      </c>
      <c r="X10" s="70">
        <f t="shared" si="6"/>
        <v>1108</v>
      </c>
      <c r="Y10" s="71">
        <f t="shared" si="7"/>
        <v>-83</v>
      </c>
      <c r="Z10" s="72">
        <f t="shared" ref="Z10:Z20" si="13">Y10/W10</f>
        <v>-6.9689336691855577E-2</v>
      </c>
      <c r="AA10" s="12"/>
    </row>
    <row r="11" spans="1:27" s="13" customFormat="1">
      <c r="A11" s="123">
        <v>3</v>
      </c>
      <c r="B11" s="97" t="s">
        <v>21</v>
      </c>
      <c r="C11" s="152">
        <v>730</v>
      </c>
      <c r="D11" s="70">
        <v>738</v>
      </c>
      <c r="E11" s="71">
        <f t="shared" si="0"/>
        <v>8</v>
      </c>
      <c r="F11" s="76">
        <f t="shared" si="8"/>
        <v>1.0958904109589041E-2</v>
      </c>
      <c r="G11" s="152">
        <v>256</v>
      </c>
      <c r="H11" s="70">
        <v>253</v>
      </c>
      <c r="I11" s="71">
        <f t="shared" si="1"/>
        <v>-3</v>
      </c>
      <c r="J11" s="76">
        <f t="shared" si="9"/>
        <v>-1.171875E-2</v>
      </c>
      <c r="K11" s="152">
        <v>27</v>
      </c>
      <c r="L11" s="70">
        <v>26</v>
      </c>
      <c r="M11" s="71">
        <f t="shared" si="2"/>
        <v>-1</v>
      </c>
      <c r="N11" s="76">
        <f t="shared" si="10"/>
        <v>-3.7037037037037035E-2</v>
      </c>
      <c r="O11" s="229">
        <v>385</v>
      </c>
      <c r="P11" s="70">
        <v>370</v>
      </c>
      <c r="Q11" s="71">
        <f t="shared" si="3"/>
        <v>-15</v>
      </c>
      <c r="R11" s="76">
        <f t="shared" si="11"/>
        <v>-3.896103896103896E-2</v>
      </c>
      <c r="S11" s="152">
        <v>75</v>
      </c>
      <c r="T11" s="70">
        <v>72</v>
      </c>
      <c r="U11" s="71">
        <f t="shared" si="4"/>
        <v>-3</v>
      </c>
      <c r="V11" s="76">
        <f t="shared" si="12"/>
        <v>-0.04</v>
      </c>
      <c r="W11" s="70">
        <f t="shared" si="5"/>
        <v>1473</v>
      </c>
      <c r="X11" s="70">
        <f t="shared" si="6"/>
        <v>1459</v>
      </c>
      <c r="Y11" s="71">
        <f t="shared" si="7"/>
        <v>-14</v>
      </c>
      <c r="Z11" s="72">
        <f t="shared" si="13"/>
        <v>-9.5044127630685669E-3</v>
      </c>
      <c r="AA11" s="12"/>
    </row>
    <row r="12" spans="1:27" s="13" customFormat="1">
      <c r="A12" s="123">
        <v>4</v>
      </c>
      <c r="B12" s="140" t="s">
        <v>22</v>
      </c>
      <c r="C12" s="152">
        <v>1462</v>
      </c>
      <c r="D12" s="70">
        <v>1431</v>
      </c>
      <c r="E12" s="71">
        <f t="shared" si="0"/>
        <v>-31</v>
      </c>
      <c r="F12" s="76">
        <f t="shared" si="8"/>
        <v>-2.1203830369357045E-2</v>
      </c>
      <c r="G12" s="152">
        <v>734</v>
      </c>
      <c r="H12" s="70">
        <v>718</v>
      </c>
      <c r="I12" s="71">
        <f t="shared" si="1"/>
        <v>-16</v>
      </c>
      <c r="J12" s="76">
        <f t="shared" si="9"/>
        <v>-2.1798365122615803E-2</v>
      </c>
      <c r="K12" s="152">
        <v>106</v>
      </c>
      <c r="L12" s="70">
        <v>100</v>
      </c>
      <c r="M12" s="71">
        <f t="shared" si="2"/>
        <v>-6</v>
      </c>
      <c r="N12" s="76">
        <f t="shared" si="10"/>
        <v>-5.6603773584905662E-2</v>
      </c>
      <c r="O12" s="229">
        <v>982</v>
      </c>
      <c r="P12" s="70">
        <v>955</v>
      </c>
      <c r="Q12" s="71">
        <f t="shared" si="3"/>
        <v>-27</v>
      </c>
      <c r="R12" s="76">
        <f t="shared" si="11"/>
        <v>-2.7494908350305498E-2</v>
      </c>
      <c r="S12" s="152">
        <v>355</v>
      </c>
      <c r="T12" s="70">
        <v>349</v>
      </c>
      <c r="U12" s="71">
        <f t="shared" si="4"/>
        <v>-6</v>
      </c>
      <c r="V12" s="76">
        <f t="shared" si="12"/>
        <v>-1.6901408450704224E-2</v>
      </c>
      <c r="W12" s="70">
        <f t="shared" si="5"/>
        <v>3639</v>
      </c>
      <c r="X12" s="70">
        <f t="shared" si="6"/>
        <v>3553</v>
      </c>
      <c r="Y12" s="71">
        <f t="shared" si="7"/>
        <v>-86</v>
      </c>
      <c r="Z12" s="72">
        <f t="shared" si="13"/>
        <v>-2.3632866172025282E-2</v>
      </c>
      <c r="AA12" s="12"/>
    </row>
    <row r="13" spans="1:27" s="13" customFormat="1">
      <c r="A13" s="123">
        <v>5</v>
      </c>
      <c r="B13" s="140" t="s">
        <v>23</v>
      </c>
      <c r="C13" s="152">
        <v>825</v>
      </c>
      <c r="D13" s="70">
        <v>815</v>
      </c>
      <c r="E13" s="71">
        <f t="shared" si="0"/>
        <v>-10</v>
      </c>
      <c r="F13" s="76">
        <f t="shared" si="8"/>
        <v>-1.2121212121212121E-2</v>
      </c>
      <c r="G13" s="152">
        <v>584</v>
      </c>
      <c r="H13" s="70">
        <v>567</v>
      </c>
      <c r="I13" s="71">
        <f t="shared" si="1"/>
        <v>-17</v>
      </c>
      <c r="J13" s="76">
        <f t="shared" si="9"/>
        <v>-2.9109589041095889E-2</v>
      </c>
      <c r="K13" s="152">
        <v>137</v>
      </c>
      <c r="L13" s="70">
        <v>141</v>
      </c>
      <c r="M13" s="71">
        <f t="shared" si="2"/>
        <v>4</v>
      </c>
      <c r="N13" s="76">
        <f t="shared" si="10"/>
        <v>2.9197080291970802E-2</v>
      </c>
      <c r="O13" s="229">
        <v>837</v>
      </c>
      <c r="P13" s="70">
        <v>826</v>
      </c>
      <c r="Q13" s="71">
        <f t="shared" si="3"/>
        <v>-11</v>
      </c>
      <c r="R13" s="76">
        <f t="shared" si="11"/>
        <v>-1.3142174432497013E-2</v>
      </c>
      <c r="S13" s="152">
        <v>309</v>
      </c>
      <c r="T13" s="70">
        <v>300</v>
      </c>
      <c r="U13" s="71">
        <f t="shared" si="4"/>
        <v>-9</v>
      </c>
      <c r="V13" s="76">
        <f t="shared" si="12"/>
        <v>-2.9126213592233011E-2</v>
      </c>
      <c r="W13" s="70">
        <f t="shared" si="5"/>
        <v>2692</v>
      </c>
      <c r="X13" s="70">
        <f t="shared" si="6"/>
        <v>2649</v>
      </c>
      <c r="Y13" s="71">
        <f t="shared" si="7"/>
        <v>-43</v>
      </c>
      <c r="Z13" s="72">
        <f t="shared" si="13"/>
        <v>-1.5973254086181277E-2</v>
      </c>
      <c r="AA13" s="12"/>
    </row>
    <row r="14" spans="1:27" s="13" customFormat="1">
      <c r="A14" s="123">
        <v>6</v>
      </c>
      <c r="B14" s="140" t="s">
        <v>24</v>
      </c>
      <c r="C14" s="152">
        <v>8</v>
      </c>
      <c r="D14" s="70">
        <v>4</v>
      </c>
      <c r="E14" s="71">
        <f t="shared" si="0"/>
        <v>-4</v>
      </c>
      <c r="F14" s="76">
        <f t="shared" si="8"/>
        <v>-0.5</v>
      </c>
      <c r="G14" s="152">
        <v>11</v>
      </c>
      <c r="H14" s="70">
        <v>12</v>
      </c>
      <c r="I14" s="71">
        <f t="shared" si="1"/>
        <v>1</v>
      </c>
      <c r="J14" s="76">
        <f t="shared" si="9"/>
        <v>9.0909090909090912E-2</v>
      </c>
      <c r="K14" s="152">
        <v>4</v>
      </c>
      <c r="L14" s="70">
        <v>3</v>
      </c>
      <c r="M14" s="71">
        <f t="shared" si="2"/>
        <v>-1</v>
      </c>
      <c r="N14" s="76">
        <f t="shared" si="10"/>
        <v>-0.25</v>
      </c>
      <c r="O14" s="229">
        <v>14</v>
      </c>
      <c r="P14" s="70">
        <v>17</v>
      </c>
      <c r="Q14" s="71">
        <f t="shared" si="3"/>
        <v>3</v>
      </c>
      <c r="R14" s="76">
        <f t="shared" si="11"/>
        <v>0.21428571428571427</v>
      </c>
      <c r="S14" s="152">
        <v>12</v>
      </c>
      <c r="T14" s="70">
        <v>12</v>
      </c>
      <c r="U14" s="71">
        <f t="shared" si="4"/>
        <v>0</v>
      </c>
      <c r="V14" s="76">
        <f t="shared" si="12"/>
        <v>0</v>
      </c>
      <c r="W14" s="70">
        <f t="shared" si="5"/>
        <v>49</v>
      </c>
      <c r="X14" s="70">
        <f t="shared" si="6"/>
        <v>48</v>
      </c>
      <c r="Y14" s="71">
        <f t="shared" si="7"/>
        <v>-1</v>
      </c>
      <c r="Z14" s="72">
        <f t="shared" si="13"/>
        <v>-2.0408163265306121E-2</v>
      </c>
      <c r="AA14" s="12"/>
    </row>
    <row r="15" spans="1:27" s="13" customFormat="1">
      <c r="A15" s="123">
        <v>7</v>
      </c>
      <c r="B15" s="140" t="s">
        <v>25</v>
      </c>
      <c r="C15" s="152">
        <v>1006</v>
      </c>
      <c r="D15" s="70">
        <v>978</v>
      </c>
      <c r="E15" s="71">
        <f t="shared" si="0"/>
        <v>-28</v>
      </c>
      <c r="F15" s="76">
        <f t="shared" si="8"/>
        <v>-2.7833001988071572E-2</v>
      </c>
      <c r="G15" s="152">
        <v>573</v>
      </c>
      <c r="H15" s="70">
        <v>566</v>
      </c>
      <c r="I15" s="71">
        <f t="shared" si="1"/>
        <v>-7</v>
      </c>
      <c r="J15" s="76">
        <f t="shared" si="9"/>
        <v>-1.2216404886561954E-2</v>
      </c>
      <c r="K15" s="152">
        <v>106</v>
      </c>
      <c r="L15" s="70">
        <v>113</v>
      </c>
      <c r="M15" s="71">
        <f t="shared" si="2"/>
        <v>7</v>
      </c>
      <c r="N15" s="76">
        <f t="shared" si="10"/>
        <v>6.6037735849056603E-2</v>
      </c>
      <c r="O15" s="229">
        <v>795</v>
      </c>
      <c r="P15" s="70">
        <v>802</v>
      </c>
      <c r="Q15" s="71">
        <f t="shared" si="3"/>
        <v>7</v>
      </c>
      <c r="R15" s="76">
        <f t="shared" si="11"/>
        <v>8.8050314465408803E-3</v>
      </c>
      <c r="S15" s="152">
        <v>259</v>
      </c>
      <c r="T15" s="70">
        <v>266</v>
      </c>
      <c r="U15" s="71">
        <f t="shared" si="4"/>
        <v>7</v>
      </c>
      <c r="V15" s="76">
        <f t="shared" si="12"/>
        <v>2.7027027027027029E-2</v>
      </c>
      <c r="W15" s="70">
        <f t="shared" si="5"/>
        <v>2739</v>
      </c>
      <c r="X15" s="70">
        <f t="shared" si="6"/>
        <v>2725</v>
      </c>
      <c r="Y15" s="71">
        <f t="shared" si="7"/>
        <v>-14</v>
      </c>
      <c r="Z15" s="72">
        <f t="shared" si="13"/>
        <v>-5.11135450894487E-3</v>
      </c>
      <c r="AA15" s="12"/>
    </row>
    <row r="16" spans="1:27" s="13" customFormat="1">
      <c r="A16" s="123">
        <v>8</v>
      </c>
      <c r="B16" s="140" t="s">
        <v>26</v>
      </c>
      <c r="C16" s="152">
        <v>230</v>
      </c>
      <c r="D16" s="70">
        <v>231</v>
      </c>
      <c r="E16" s="71">
        <f t="shared" si="0"/>
        <v>1</v>
      </c>
      <c r="F16" s="76">
        <f t="shared" si="8"/>
        <v>4.3478260869565218E-3</v>
      </c>
      <c r="G16" s="152">
        <v>165</v>
      </c>
      <c r="H16" s="70">
        <v>162</v>
      </c>
      <c r="I16" s="71">
        <f t="shared" si="1"/>
        <v>-3</v>
      </c>
      <c r="J16" s="76">
        <f t="shared" si="9"/>
        <v>-1.8181818181818181E-2</v>
      </c>
      <c r="K16" s="152">
        <v>24</v>
      </c>
      <c r="L16" s="70">
        <v>25</v>
      </c>
      <c r="M16" s="71">
        <f t="shared" si="2"/>
        <v>1</v>
      </c>
      <c r="N16" s="76">
        <f t="shared" si="10"/>
        <v>4.1666666666666664E-2</v>
      </c>
      <c r="O16" s="229">
        <v>278</v>
      </c>
      <c r="P16" s="70">
        <v>270</v>
      </c>
      <c r="Q16" s="71">
        <f t="shared" si="3"/>
        <v>-8</v>
      </c>
      <c r="R16" s="76">
        <f t="shared" si="11"/>
        <v>-2.8776978417266189E-2</v>
      </c>
      <c r="S16" s="152">
        <v>94</v>
      </c>
      <c r="T16" s="70">
        <v>87</v>
      </c>
      <c r="U16" s="71">
        <f t="shared" si="4"/>
        <v>-7</v>
      </c>
      <c r="V16" s="76">
        <f t="shared" si="12"/>
        <v>-7.4468085106382975E-2</v>
      </c>
      <c r="W16" s="70">
        <f t="shared" si="5"/>
        <v>791</v>
      </c>
      <c r="X16" s="70">
        <f t="shared" si="6"/>
        <v>775</v>
      </c>
      <c r="Y16" s="71">
        <f t="shared" si="7"/>
        <v>-16</v>
      </c>
      <c r="Z16" s="72">
        <f t="shared" si="13"/>
        <v>-2.0227560050568902E-2</v>
      </c>
      <c r="AA16" s="12"/>
    </row>
    <row r="17" spans="1:27" s="13" customFormat="1">
      <c r="A17" s="123">
        <v>9</v>
      </c>
      <c r="B17" s="140" t="s">
        <v>27</v>
      </c>
      <c r="C17" s="152">
        <v>1276</v>
      </c>
      <c r="D17" s="70">
        <v>1267</v>
      </c>
      <c r="E17" s="71">
        <f t="shared" si="0"/>
        <v>-9</v>
      </c>
      <c r="F17" s="76">
        <f t="shared" si="8"/>
        <v>-7.0532915360501571E-3</v>
      </c>
      <c r="G17" s="152">
        <v>864</v>
      </c>
      <c r="H17" s="70">
        <v>865</v>
      </c>
      <c r="I17" s="71">
        <f t="shared" si="1"/>
        <v>1</v>
      </c>
      <c r="J17" s="76">
        <f t="shared" si="9"/>
        <v>1.1574074074074073E-3</v>
      </c>
      <c r="K17" s="152">
        <v>161</v>
      </c>
      <c r="L17" s="70">
        <v>163</v>
      </c>
      <c r="M17" s="71">
        <f t="shared" si="2"/>
        <v>2</v>
      </c>
      <c r="N17" s="76">
        <f t="shared" si="10"/>
        <v>1.2422360248447204E-2</v>
      </c>
      <c r="O17" s="229">
        <v>1103</v>
      </c>
      <c r="P17" s="70">
        <v>1101</v>
      </c>
      <c r="Q17" s="71">
        <f t="shared" si="3"/>
        <v>-2</v>
      </c>
      <c r="R17" s="76">
        <f t="shared" si="11"/>
        <v>-1.8132366273798731E-3</v>
      </c>
      <c r="S17" s="152">
        <v>376</v>
      </c>
      <c r="T17" s="70">
        <v>379</v>
      </c>
      <c r="U17" s="71">
        <f t="shared" si="4"/>
        <v>3</v>
      </c>
      <c r="V17" s="76">
        <f t="shared" si="12"/>
        <v>7.9787234042553185E-3</v>
      </c>
      <c r="W17" s="70">
        <f t="shared" si="5"/>
        <v>3780</v>
      </c>
      <c r="X17" s="70">
        <f t="shared" si="6"/>
        <v>3775</v>
      </c>
      <c r="Y17" s="71">
        <f t="shared" si="7"/>
        <v>-5</v>
      </c>
      <c r="Z17" s="72">
        <f t="shared" si="13"/>
        <v>-1.3227513227513227E-3</v>
      </c>
      <c r="AA17" s="12"/>
    </row>
    <row r="18" spans="1:27" s="13" customFormat="1">
      <c r="A18" s="123">
        <v>10</v>
      </c>
      <c r="B18" s="97" t="s">
        <v>28</v>
      </c>
      <c r="C18" s="152">
        <v>5</v>
      </c>
      <c r="D18" s="70">
        <v>1</v>
      </c>
      <c r="E18" s="71">
        <f t="shared" si="0"/>
        <v>-4</v>
      </c>
      <c r="F18" s="76">
        <f t="shared" si="8"/>
        <v>-0.8</v>
      </c>
      <c r="G18" s="152">
        <v>3</v>
      </c>
      <c r="H18" s="70">
        <v>3</v>
      </c>
      <c r="I18" s="71">
        <f t="shared" si="1"/>
        <v>0</v>
      </c>
      <c r="J18" s="76">
        <f t="shared" si="9"/>
        <v>0</v>
      </c>
      <c r="K18" s="152"/>
      <c r="L18" s="70"/>
      <c r="M18" s="71"/>
      <c r="N18" s="76"/>
      <c r="O18" s="229">
        <v>1</v>
      </c>
      <c r="P18" s="70">
        <v>1</v>
      </c>
      <c r="Q18" s="71"/>
      <c r="R18" s="76"/>
      <c r="S18" s="152">
        <v>1</v>
      </c>
      <c r="T18" s="70">
        <v>1</v>
      </c>
      <c r="U18" s="71">
        <f t="shared" si="4"/>
        <v>0</v>
      </c>
      <c r="V18" s="76">
        <f t="shared" si="12"/>
        <v>0</v>
      </c>
      <c r="W18" s="70">
        <f t="shared" si="5"/>
        <v>10</v>
      </c>
      <c r="X18" s="70">
        <f t="shared" si="6"/>
        <v>6</v>
      </c>
      <c r="Y18" s="71">
        <f t="shared" si="7"/>
        <v>-4</v>
      </c>
      <c r="Z18" s="72">
        <f t="shared" si="13"/>
        <v>-0.4</v>
      </c>
      <c r="AA18" s="12"/>
    </row>
    <row r="19" spans="1:27" s="13" customFormat="1">
      <c r="A19" s="123" t="s">
        <v>92</v>
      </c>
      <c r="B19" s="97" t="s">
        <v>29</v>
      </c>
      <c r="C19" s="152">
        <v>566</v>
      </c>
      <c r="D19" s="70">
        <v>576</v>
      </c>
      <c r="E19" s="71">
        <f t="shared" si="0"/>
        <v>10</v>
      </c>
      <c r="F19" s="76">
        <f t="shared" si="8"/>
        <v>1.7667844522968199E-2</v>
      </c>
      <c r="G19" s="152">
        <v>497</v>
      </c>
      <c r="H19" s="70">
        <v>478</v>
      </c>
      <c r="I19" s="71">
        <f t="shared" si="1"/>
        <v>-19</v>
      </c>
      <c r="J19" s="76">
        <f t="shared" si="9"/>
        <v>-3.8229376257545272E-2</v>
      </c>
      <c r="K19" s="152">
        <v>32</v>
      </c>
      <c r="L19" s="70">
        <v>35</v>
      </c>
      <c r="M19" s="71">
        <f t="shared" si="2"/>
        <v>3</v>
      </c>
      <c r="N19" s="76">
        <f t="shared" si="10"/>
        <v>9.375E-2</v>
      </c>
      <c r="O19" s="229">
        <v>594</v>
      </c>
      <c r="P19" s="70">
        <v>596</v>
      </c>
      <c r="Q19" s="71">
        <f t="shared" si="3"/>
        <v>2</v>
      </c>
      <c r="R19" s="76">
        <f t="shared" si="11"/>
        <v>3.3670033670033669E-3</v>
      </c>
      <c r="S19" s="152">
        <v>307</v>
      </c>
      <c r="T19" s="70">
        <v>327</v>
      </c>
      <c r="U19" s="71">
        <f t="shared" si="4"/>
        <v>20</v>
      </c>
      <c r="V19" s="76">
        <f t="shared" si="12"/>
        <v>6.5146579804560262E-2</v>
      </c>
      <c r="W19" s="70">
        <f t="shared" si="5"/>
        <v>1996</v>
      </c>
      <c r="X19" s="70">
        <f t="shared" si="6"/>
        <v>2012</v>
      </c>
      <c r="Y19" s="71">
        <f t="shared" si="7"/>
        <v>16</v>
      </c>
      <c r="Z19" s="72">
        <f t="shared" si="13"/>
        <v>8.0160320641282558E-3</v>
      </c>
      <c r="AA19" s="12"/>
    </row>
    <row r="20" spans="1:27" s="13" customFormat="1" ht="15.75" thickBot="1">
      <c r="A20" s="124"/>
      <c r="B20" s="126" t="s">
        <v>30</v>
      </c>
      <c r="C20" s="73">
        <f>SUM(C9:C19)</f>
        <v>6849</v>
      </c>
      <c r="D20" s="73">
        <f>SUM(D9:D19)</f>
        <v>6747</v>
      </c>
      <c r="E20" s="73">
        <f t="shared" si="0"/>
        <v>-102</v>
      </c>
      <c r="F20" s="93">
        <f t="shared" si="8"/>
        <v>-1.4892685063512922E-2</v>
      </c>
      <c r="G20" s="73">
        <f>SUM(G9:G19)</f>
        <v>3950</v>
      </c>
      <c r="H20" s="73">
        <f>SUM(H9:H19)</f>
        <v>3860</v>
      </c>
      <c r="I20" s="73">
        <f t="shared" si="1"/>
        <v>-90</v>
      </c>
      <c r="J20" s="93">
        <f t="shared" si="9"/>
        <v>-2.2784810126582278E-2</v>
      </c>
      <c r="K20" s="73">
        <f>SUM(K9:K19)</f>
        <v>636</v>
      </c>
      <c r="L20" s="73">
        <f>SUM(L9:L19)</f>
        <v>646</v>
      </c>
      <c r="M20" s="73">
        <f t="shared" si="2"/>
        <v>10</v>
      </c>
      <c r="N20" s="93">
        <f t="shared" si="10"/>
        <v>1.5723270440251572E-2</v>
      </c>
      <c r="O20" s="73">
        <f>SUM(O9:O19)</f>
        <v>5433</v>
      </c>
      <c r="P20" s="73">
        <f>SUM(P9:P19)</f>
        <v>5357</v>
      </c>
      <c r="Q20" s="73">
        <f t="shared" si="3"/>
        <v>-76</v>
      </c>
      <c r="R20" s="93">
        <f t="shared" si="11"/>
        <v>-1.3988588256948278E-2</v>
      </c>
      <c r="S20" s="73">
        <f>SUM(S9:S19)</f>
        <v>1916</v>
      </c>
      <c r="T20" s="73">
        <f>SUM(T9:T19)</f>
        <v>1918</v>
      </c>
      <c r="U20" s="73">
        <f t="shared" si="4"/>
        <v>2</v>
      </c>
      <c r="V20" s="93">
        <f t="shared" si="12"/>
        <v>1.0438413361169101E-3</v>
      </c>
      <c r="W20" s="73">
        <f>SUM(W9:W19)</f>
        <v>18784</v>
      </c>
      <c r="X20" s="73">
        <f>SUM(X9:X19)</f>
        <v>18528</v>
      </c>
      <c r="Y20" s="73">
        <f t="shared" si="7"/>
        <v>-256</v>
      </c>
      <c r="Z20" s="74">
        <f t="shared" si="13"/>
        <v>-1.3628620102214651E-2</v>
      </c>
      <c r="AA20" s="12"/>
    </row>
    <row r="21" spans="1:27" s="13" customFormat="1">
      <c r="A21" s="12"/>
      <c r="B21" s="12" t="s">
        <v>64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opLeftCell="A4" zoomScale="110" zoomScaleNormal="110" workbookViewId="0">
      <selection activeCell="Y7" sqref="Y7:Y19"/>
    </sheetView>
  </sheetViews>
  <sheetFormatPr defaultRowHeight="12.75"/>
  <cols>
    <col min="1" max="1" width="2.28515625" style="6" customWidth="1"/>
    <col min="2" max="2" width="15.5703125" style="1" customWidth="1"/>
    <col min="3" max="3" width="8" style="4" customWidth="1"/>
    <col min="4" max="4" width="5.5703125" style="3" customWidth="1"/>
    <col min="5" max="5" width="6.28515625" style="3" customWidth="1"/>
    <col min="6" max="6" width="4.5703125" style="3" customWidth="1"/>
    <col min="7" max="7" width="5.85546875" style="3" customWidth="1"/>
    <col min="8" max="8" width="6" style="3" customWidth="1"/>
    <col min="9" max="9" width="7.140625" style="3" customWidth="1"/>
    <col min="10" max="10" width="4.42578125" style="3" customWidth="1"/>
    <col min="11" max="11" width="6.28515625" style="3" customWidth="1"/>
    <col min="12" max="12" width="6.42578125" style="3" customWidth="1"/>
    <col min="13" max="13" width="6.5703125" style="3" customWidth="1"/>
    <col min="14" max="14" width="4.5703125" style="3" bestFit="1" customWidth="1"/>
    <col min="15" max="15" width="7.28515625" style="3" customWidth="1"/>
    <col min="16" max="16" width="6.42578125" style="3" customWidth="1"/>
    <col min="17" max="17" width="6.28515625" style="3" customWidth="1"/>
    <col min="18" max="18" width="4.5703125" style="3" customWidth="1"/>
    <col min="19" max="19" width="6.42578125" style="3" customWidth="1"/>
    <col min="20" max="20" width="5.7109375" style="3" bestFit="1" customWidth="1"/>
    <col min="21" max="21" width="6.42578125" style="3" customWidth="1"/>
    <col min="22" max="22" width="4.28515625" style="3" customWidth="1"/>
    <col min="23" max="23" width="6.7109375" style="80" customWidth="1"/>
    <col min="24" max="24" width="6.85546875" style="3" customWidth="1"/>
    <col min="25" max="25" width="7" style="3" customWidth="1"/>
    <col min="26" max="26" width="5.28515625" style="3" customWidth="1"/>
    <col min="27" max="27" width="6" style="3" customWidth="1"/>
    <col min="28" max="16384" width="9.140625" style="1"/>
  </cols>
  <sheetData>
    <row r="1" spans="1:27" s="12" customFormat="1">
      <c r="A1" s="16" t="s">
        <v>59</v>
      </c>
      <c r="B1" s="15"/>
      <c r="C1" s="16"/>
      <c r="D1" s="17"/>
      <c r="E1" s="17"/>
      <c r="F1" s="17"/>
      <c r="G1" s="17"/>
      <c r="H1" s="17"/>
      <c r="I1" s="17"/>
      <c r="J1" s="18"/>
      <c r="K1" s="18"/>
      <c r="L1" s="17"/>
      <c r="M1" s="17"/>
      <c r="N1" s="18"/>
      <c r="O1" s="18"/>
      <c r="P1" s="18"/>
      <c r="Q1" s="18"/>
      <c r="R1" s="18"/>
      <c r="S1" s="18"/>
      <c r="T1" s="18"/>
      <c r="U1" s="18"/>
      <c r="V1" s="18"/>
      <c r="W1" s="78"/>
      <c r="X1" s="18"/>
      <c r="Y1" s="18"/>
      <c r="Z1" s="18"/>
      <c r="AA1" s="18"/>
    </row>
    <row r="2" spans="1:27" s="12" customFormat="1">
      <c r="A2" s="16" t="s">
        <v>163</v>
      </c>
      <c r="B2" s="14"/>
      <c r="C2" s="16"/>
      <c r="D2" s="16"/>
      <c r="E2" s="16"/>
      <c r="F2" s="16"/>
      <c r="G2" s="16"/>
      <c r="H2" s="16"/>
      <c r="I2" s="16"/>
      <c r="J2" s="18"/>
      <c r="K2" s="18"/>
      <c r="L2" s="16"/>
      <c r="M2" s="16"/>
      <c r="N2" s="18"/>
      <c r="O2" s="18"/>
      <c r="P2" s="18"/>
      <c r="Q2" s="18"/>
      <c r="R2" s="18"/>
      <c r="S2" s="18"/>
      <c r="T2" s="18"/>
      <c r="U2" s="18"/>
      <c r="V2" s="18"/>
      <c r="W2" s="78"/>
      <c r="X2" s="18"/>
      <c r="Y2" s="18"/>
      <c r="Z2" s="18"/>
      <c r="AA2" s="18"/>
    </row>
    <row r="3" spans="1:27" s="12" customFormat="1" ht="13.5" thickBot="1">
      <c r="A3" s="19"/>
      <c r="C3" s="2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78"/>
      <c r="X3" s="18"/>
      <c r="Y3" s="18"/>
      <c r="Z3" s="18"/>
      <c r="AA3" s="18"/>
    </row>
    <row r="4" spans="1:27" s="12" customFormat="1" ht="15" customHeight="1">
      <c r="A4" s="99"/>
      <c r="B4" s="100"/>
      <c r="C4" s="100"/>
      <c r="D4" s="213" t="s">
        <v>128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0"/>
      <c r="Y4" s="211"/>
      <c r="Z4" s="211"/>
      <c r="AA4" s="212"/>
    </row>
    <row r="5" spans="1:27" s="12" customFormat="1" ht="15" customHeight="1">
      <c r="A5" s="101"/>
      <c r="B5" s="97" t="s">
        <v>0</v>
      </c>
      <c r="C5" s="98" t="s">
        <v>61</v>
      </c>
      <c r="D5" s="201" t="s">
        <v>15</v>
      </c>
      <c r="E5" s="201"/>
      <c r="F5" s="201"/>
      <c r="G5" s="201"/>
      <c r="H5" s="201" t="s">
        <v>65</v>
      </c>
      <c r="I5" s="201"/>
      <c r="J5" s="201" t="s">
        <v>16</v>
      </c>
      <c r="K5" s="201"/>
      <c r="L5" s="201" t="s">
        <v>16</v>
      </c>
      <c r="M5" s="201"/>
      <c r="N5" s="201" t="s">
        <v>16</v>
      </c>
      <c r="O5" s="201"/>
      <c r="P5" s="201" t="s">
        <v>17</v>
      </c>
      <c r="Q5" s="201"/>
      <c r="R5" s="201"/>
      <c r="S5" s="201"/>
      <c r="T5" s="201" t="s">
        <v>18</v>
      </c>
      <c r="U5" s="201"/>
      <c r="V5" s="201"/>
      <c r="W5" s="201"/>
      <c r="X5" s="201" t="s">
        <v>14</v>
      </c>
      <c r="Y5" s="201"/>
      <c r="Z5" s="201"/>
      <c r="AA5" s="202"/>
    </row>
    <row r="6" spans="1:27" s="12" customFormat="1">
      <c r="A6" s="101"/>
      <c r="B6" s="97" t="s">
        <v>1</v>
      </c>
      <c r="C6" s="98" t="s">
        <v>62</v>
      </c>
      <c r="D6" s="97" t="s">
        <v>143</v>
      </c>
      <c r="E6" s="97" t="s">
        <v>162</v>
      </c>
      <c r="F6" s="201" t="s">
        <v>33</v>
      </c>
      <c r="G6" s="201"/>
      <c r="H6" s="97" t="s">
        <v>143</v>
      </c>
      <c r="I6" s="97" t="s">
        <v>162</v>
      </c>
      <c r="J6" s="201" t="s">
        <v>33</v>
      </c>
      <c r="K6" s="201"/>
      <c r="L6" s="97" t="s">
        <v>143</v>
      </c>
      <c r="M6" s="97" t="s">
        <v>162</v>
      </c>
      <c r="N6" s="201" t="s">
        <v>33</v>
      </c>
      <c r="O6" s="201"/>
      <c r="P6" s="97" t="s">
        <v>143</v>
      </c>
      <c r="Q6" s="97" t="s">
        <v>162</v>
      </c>
      <c r="R6" s="201" t="s">
        <v>33</v>
      </c>
      <c r="S6" s="201"/>
      <c r="T6" s="97" t="s">
        <v>143</v>
      </c>
      <c r="U6" s="97" t="s">
        <v>162</v>
      </c>
      <c r="V6" s="201" t="s">
        <v>33</v>
      </c>
      <c r="W6" s="201"/>
      <c r="X6" s="97" t="s">
        <v>143</v>
      </c>
      <c r="Y6" s="97" t="s">
        <v>162</v>
      </c>
      <c r="Z6" s="201" t="s">
        <v>33</v>
      </c>
      <c r="AA6" s="202"/>
    </row>
    <row r="7" spans="1:27" s="12" customFormat="1" ht="28.5" customHeight="1">
      <c r="A7" s="102" t="s">
        <v>2</v>
      </c>
      <c r="B7" s="94" t="s">
        <v>35</v>
      </c>
      <c r="C7" s="77">
        <f>Y7/Y20</f>
        <v>6.1528497409326427E-3</v>
      </c>
      <c r="D7" s="230">
        <v>42</v>
      </c>
      <c r="E7" s="230">
        <v>42</v>
      </c>
      <c r="F7" s="231">
        <f t="shared" ref="F7:F20" si="0">E7-D7</f>
        <v>0</v>
      </c>
      <c r="G7" s="232">
        <f t="shared" ref="G7:G20" si="1">F7/D7</f>
        <v>0</v>
      </c>
      <c r="H7" s="230">
        <v>14</v>
      </c>
      <c r="I7" s="230">
        <v>14</v>
      </c>
      <c r="J7" s="233">
        <f>I7-H7</f>
        <v>0</v>
      </c>
      <c r="K7" s="232">
        <f>J7/H7</f>
        <v>0</v>
      </c>
      <c r="L7" s="230">
        <v>3</v>
      </c>
      <c r="M7" s="230">
        <v>3</v>
      </c>
      <c r="N7" s="233">
        <f>M7-L7</f>
        <v>0</v>
      </c>
      <c r="O7" s="232">
        <f>N7/L7</f>
        <v>0</v>
      </c>
      <c r="P7" s="230">
        <v>43</v>
      </c>
      <c r="Q7" s="230">
        <v>41</v>
      </c>
      <c r="R7" s="233">
        <f>Q7-P7</f>
        <v>-2</v>
      </c>
      <c r="S7" s="232">
        <f>R7/P7</f>
        <v>-4.6511627906976744E-2</v>
      </c>
      <c r="T7" s="230">
        <v>13</v>
      </c>
      <c r="U7" s="230">
        <v>14</v>
      </c>
      <c r="V7" s="233">
        <f>U7-T7</f>
        <v>1</v>
      </c>
      <c r="W7" s="232">
        <f>V7/T7</f>
        <v>7.6923076923076927E-2</v>
      </c>
      <c r="X7" s="233">
        <f>D7+H7+L7+P7+T7</f>
        <v>115</v>
      </c>
      <c r="Y7" s="233">
        <f>E7+I7+M7+Q7+U7</f>
        <v>114</v>
      </c>
      <c r="Z7" s="21">
        <f>Y7-X7</f>
        <v>-1</v>
      </c>
      <c r="AA7" s="54">
        <f>Z7/X7</f>
        <v>-8.6956521739130436E-3</v>
      </c>
    </row>
    <row r="8" spans="1:27" s="12" customFormat="1" ht="13.5" customHeight="1">
      <c r="A8" s="102" t="s">
        <v>40</v>
      </c>
      <c r="B8" s="94" t="s">
        <v>36</v>
      </c>
      <c r="C8" s="77">
        <f>Y8/Y20</f>
        <v>2.1049222797927462E-3</v>
      </c>
      <c r="D8" s="230">
        <v>9</v>
      </c>
      <c r="E8" s="230">
        <v>10</v>
      </c>
      <c r="F8" s="231">
        <f t="shared" si="0"/>
        <v>1</v>
      </c>
      <c r="G8" s="232">
        <f t="shared" si="1"/>
        <v>0.1111111111111111</v>
      </c>
      <c r="H8" s="230">
        <v>14</v>
      </c>
      <c r="I8" s="230">
        <v>13</v>
      </c>
      <c r="J8" s="233">
        <f t="shared" ref="J8:J19" si="2">I8-H8</f>
        <v>-1</v>
      </c>
      <c r="K8" s="232">
        <f t="shared" ref="K8:K19" si="3">J8/H8</f>
        <v>-7.1428571428571425E-2</v>
      </c>
      <c r="L8" s="230">
        <v>1</v>
      </c>
      <c r="M8" s="230">
        <v>2</v>
      </c>
      <c r="N8" s="233">
        <f t="shared" ref="N8:N19" si="4">M8-L8</f>
        <v>1</v>
      </c>
      <c r="O8" s="232">
        <f t="shared" ref="O8:O19" si="5">N8/L8</f>
        <v>1</v>
      </c>
      <c r="P8" s="230">
        <v>11</v>
      </c>
      <c r="Q8" s="230">
        <v>12</v>
      </c>
      <c r="R8" s="233">
        <f t="shared" ref="R8:R19" si="6">Q8-P8</f>
        <v>1</v>
      </c>
      <c r="S8" s="232">
        <f t="shared" ref="S8:S19" si="7">R8/P8</f>
        <v>9.0909090909090912E-2</v>
      </c>
      <c r="T8" s="230">
        <v>3</v>
      </c>
      <c r="U8" s="230">
        <v>2</v>
      </c>
      <c r="V8" s="233">
        <f t="shared" ref="V8:V19" si="8">U8-T8</f>
        <v>-1</v>
      </c>
      <c r="W8" s="232">
        <f t="shared" ref="W8:W19" si="9">V8/T8</f>
        <v>-0.33333333333333331</v>
      </c>
      <c r="X8" s="233">
        <f t="shared" ref="X8:X19" si="10">D8+H8+L8+P8+T8</f>
        <v>38</v>
      </c>
      <c r="Y8" s="233">
        <f t="shared" ref="Y8:Y19" si="11">E8+I8+M8+Q8+U8</f>
        <v>39</v>
      </c>
      <c r="Z8" s="21">
        <f t="shared" ref="Z8:Z19" si="12">Y8-X8</f>
        <v>1</v>
      </c>
      <c r="AA8" s="54">
        <f t="shared" ref="AA8:AA19" si="13">Z8/X8</f>
        <v>2.6315789473684209E-2</v>
      </c>
    </row>
    <row r="9" spans="1:27" s="12" customFormat="1">
      <c r="A9" s="102" t="s">
        <v>3</v>
      </c>
      <c r="B9" s="94" t="s">
        <v>4</v>
      </c>
      <c r="C9" s="77">
        <f>Y9/Y20</f>
        <v>0.10535405872193437</v>
      </c>
      <c r="D9" s="230">
        <v>752</v>
      </c>
      <c r="E9" s="230">
        <v>756</v>
      </c>
      <c r="F9" s="231">
        <f t="shared" si="0"/>
        <v>4</v>
      </c>
      <c r="G9" s="232">
        <f t="shared" si="1"/>
        <v>5.3191489361702126E-3</v>
      </c>
      <c r="H9" s="230">
        <v>429</v>
      </c>
      <c r="I9" s="230">
        <v>426</v>
      </c>
      <c r="J9" s="233">
        <f t="shared" si="2"/>
        <v>-3</v>
      </c>
      <c r="K9" s="232">
        <f t="shared" si="3"/>
        <v>-6.993006993006993E-3</v>
      </c>
      <c r="L9" s="230">
        <v>47</v>
      </c>
      <c r="M9" s="230">
        <v>50</v>
      </c>
      <c r="N9" s="233">
        <f t="shared" si="4"/>
        <v>3</v>
      </c>
      <c r="O9" s="232">
        <f t="shared" si="5"/>
        <v>6.3829787234042548E-2</v>
      </c>
      <c r="P9" s="230">
        <v>626</v>
      </c>
      <c r="Q9" s="230">
        <v>639</v>
      </c>
      <c r="R9" s="233">
        <f t="shared" si="6"/>
        <v>13</v>
      </c>
      <c r="S9" s="232">
        <f t="shared" si="7"/>
        <v>2.0766773162939296E-2</v>
      </c>
      <c r="T9" s="230">
        <v>84</v>
      </c>
      <c r="U9" s="230">
        <v>81</v>
      </c>
      <c r="V9" s="233">
        <f t="shared" si="8"/>
        <v>-3</v>
      </c>
      <c r="W9" s="232">
        <f t="shared" si="9"/>
        <v>-3.5714285714285712E-2</v>
      </c>
      <c r="X9" s="233">
        <f t="shared" si="10"/>
        <v>1938</v>
      </c>
      <c r="Y9" s="233">
        <f t="shared" si="11"/>
        <v>1952</v>
      </c>
      <c r="Z9" s="21">
        <f t="shared" si="12"/>
        <v>14</v>
      </c>
      <c r="AA9" s="54">
        <f t="shared" si="13"/>
        <v>7.2239422084623322E-3</v>
      </c>
    </row>
    <row r="10" spans="1:27" s="12" customFormat="1" ht="51" customHeight="1">
      <c r="A10" s="102" t="s">
        <v>89</v>
      </c>
      <c r="B10" s="94" t="s">
        <v>90</v>
      </c>
      <c r="C10" s="77">
        <f>Y10/Y20</f>
        <v>2.0509499136442144E-3</v>
      </c>
      <c r="D10" s="230">
        <v>6</v>
      </c>
      <c r="E10" s="230">
        <v>16</v>
      </c>
      <c r="F10" s="231">
        <f t="shared" si="0"/>
        <v>10</v>
      </c>
      <c r="G10" s="232">
        <f t="shared" si="1"/>
        <v>1.6666666666666667</v>
      </c>
      <c r="H10" s="230">
        <v>1</v>
      </c>
      <c r="I10" s="230">
        <v>3</v>
      </c>
      <c r="J10" s="233">
        <f t="shared" si="2"/>
        <v>2</v>
      </c>
      <c r="K10" s="232">
        <f t="shared" si="3"/>
        <v>2</v>
      </c>
      <c r="L10" s="230"/>
      <c r="M10" s="230"/>
      <c r="N10" s="233">
        <f t="shared" si="4"/>
        <v>0</v>
      </c>
      <c r="O10" s="232" t="e">
        <f t="shared" si="5"/>
        <v>#DIV/0!</v>
      </c>
      <c r="P10" s="230">
        <v>8</v>
      </c>
      <c r="Q10" s="230">
        <v>14</v>
      </c>
      <c r="R10" s="233">
        <f t="shared" si="6"/>
        <v>6</v>
      </c>
      <c r="S10" s="232">
        <f t="shared" si="7"/>
        <v>0.75</v>
      </c>
      <c r="T10" s="230">
        <v>5</v>
      </c>
      <c r="U10" s="230">
        <v>5</v>
      </c>
      <c r="V10" s="233">
        <f t="shared" si="8"/>
        <v>0</v>
      </c>
      <c r="W10" s="232">
        <f t="shared" si="9"/>
        <v>0</v>
      </c>
      <c r="X10" s="233">
        <f t="shared" si="10"/>
        <v>20</v>
      </c>
      <c r="Y10" s="233">
        <f t="shared" si="11"/>
        <v>38</v>
      </c>
      <c r="Z10" s="21">
        <f t="shared" si="12"/>
        <v>18</v>
      </c>
      <c r="AA10" s="54">
        <f t="shared" si="13"/>
        <v>0.9</v>
      </c>
    </row>
    <row r="11" spans="1:27" s="12" customFormat="1" ht="75" customHeight="1">
      <c r="A11" s="102" t="s">
        <v>5</v>
      </c>
      <c r="B11" s="94" t="s">
        <v>42</v>
      </c>
      <c r="C11" s="77">
        <f>Y11/Y20</f>
        <v>2.9684801381692572E-3</v>
      </c>
      <c r="D11" s="230">
        <v>9</v>
      </c>
      <c r="E11" s="230">
        <v>7</v>
      </c>
      <c r="F11" s="231">
        <f t="shared" si="0"/>
        <v>-2</v>
      </c>
      <c r="G11" s="232">
        <f t="shared" si="1"/>
        <v>-0.22222222222222221</v>
      </c>
      <c r="H11" s="230">
        <v>17</v>
      </c>
      <c r="I11" s="230">
        <v>17</v>
      </c>
      <c r="J11" s="233">
        <f t="shared" si="2"/>
        <v>0</v>
      </c>
      <c r="K11" s="232">
        <f t="shared" si="3"/>
        <v>0</v>
      </c>
      <c r="L11" s="230">
        <v>3</v>
      </c>
      <c r="M11" s="230">
        <v>4</v>
      </c>
      <c r="N11" s="233">
        <f t="shared" si="4"/>
        <v>1</v>
      </c>
      <c r="O11" s="232">
        <f t="shared" si="5"/>
        <v>0.33333333333333331</v>
      </c>
      <c r="P11" s="230">
        <v>20</v>
      </c>
      <c r="Q11" s="230">
        <v>20</v>
      </c>
      <c r="R11" s="233">
        <f t="shared" si="6"/>
        <v>0</v>
      </c>
      <c r="S11" s="232">
        <f t="shared" si="7"/>
        <v>0</v>
      </c>
      <c r="T11" s="230">
        <v>2</v>
      </c>
      <c r="U11" s="230">
        <v>7</v>
      </c>
      <c r="V11" s="233">
        <f t="shared" si="8"/>
        <v>5</v>
      </c>
      <c r="W11" s="232">
        <f t="shared" si="9"/>
        <v>2.5</v>
      </c>
      <c r="X11" s="233">
        <f t="shared" si="10"/>
        <v>51</v>
      </c>
      <c r="Y11" s="233">
        <f t="shared" si="11"/>
        <v>55</v>
      </c>
      <c r="Z11" s="21">
        <f t="shared" si="12"/>
        <v>4</v>
      </c>
      <c r="AA11" s="54">
        <f t="shared" si="13"/>
        <v>7.8431372549019607E-2</v>
      </c>
    </row>
    <row r="12" spans="1:27" s="12" customFormat="1">
      <c r="A12" s="102" t="s">
        <v>6</v>
      </c>
      <c r="B12" s="94" t="s">
        <v>7</v>
      </c>
      <c r="C12" s="77">
        <f>Y12/Y20</f>
        <v>0.15403713298791019</v>
      </c>
      <c r="D12" s="230">
        <v>962</v>
      </c>
      <c r="E12" s="230">
        <v>948</v>
      </c>
      <c r="F12" s="231">
        <f t="shared" si="0"/>
        <v>-14</v>
      </c>
      <c r="G12" s="232">
        <f t="shared" si="1"/>
        <v>-1.4553014553014554E-2</v>
      </c>
      <c r="H12" s="230">
        <v>583</v>
      </c>
      <c r="I12" s="230">
        <v>573</v>
      </c>
      <c r="J12" s="233">
        <f t="shared" si="2"/>
        <v>-10</v>
      </c>
      <c r="K12" s="232">
        <f t="shared" si="3"/>
        <v>-1.7152658662092625E-2</v>
      </c>
      <c r="L12" s="230">
        <v>136</v>
      </c>
      <c r="M12" s="230">
        <v>141</v>
      </c>
      <c r="N12" s="233">
        <f t="shared" si="4"/>
        <v>5</v>
      </c>
      <c r="O12" s="232">
        <f t="shared" si="5"/>
        <v>3.6764705882352942E-2</v>
      </c>
      <c r="P12" s="230">
        <v>834</v>
      </c>
      <c r="Q12" s="230">
        <v>829</v>
      </c>
      <c r="R12" s="233">
        <f t="shared" si="6"/>
        <v>-5</v>
      </c>
      <c r="S12" s="232">
        <f t="shared" si="7"/>
        <v>-5.9952038369304557E-3</v>
      </c>
      <c r="T12" s="230">
        <v>356</v>
      </c>
      <c r="U12" s="230">
        <v>363</v>
      </c>
      <c r="V12" s="233">
        <f t="shared" si="8"/>
        <v>7</v>
      </c>
      <c r="W12" s="232">
        <f t="shared" si="9"/>
        <v>1.9662921348314606E-2</v>
      </c>
      <c r="X12" s="233">
        <f t="shared" si="10"/>
        <v>2871</v>
      </c>
      <c r="Y12" s="233">
        <f t="shared" si="11"/>
        <v>2854</v>
      </c>
      <c r="Z12" s="21">
        <f t="shared" si="12"/>
        <v>-17</v>
      </c>
      <c r="AA12" s="54">
        <f t="shared" si="13"/>
        <v>-5.9212817833507484E-3</v>
      </c>
    </row>
    <row r="13" spans="1:27" s="12" customFormat="1">
      <c r="A13" s="102" t="s">
        <v>8</v>
      </c>
      <c r="B13" s="94" t="s">
        <v>9</v>
      </c>
      <c r="C13" s="77">
        <f>Y13/Y20</f>
        <v>0.18965889464594127</v>
      </c>
      <c r="D13" s="230">
        <v>1389</v>
      </c>
      <c r="E13" s="230">
        <v>1378</v>
      </c>
      <c r="F13" s="231">
        <f t="shared" si="0"/>
        <v>-11</v>
      </c>
      <c r="G13" s="232">
        <f t="shared" si="1"/>
        <v>-7.9193664506839456E-3</v>
      </c>
      <c r="H13" s="230">
        <v>709</v>
      </c>
      <c r="I13" s="230">
        <v>693</v>
      </c>
      <c r="J13" s="233">
        <f t="shared" si="2"/>
        <v>-16</v>
      </c>
      <c r="K13" s="232">
        <f t="shared" si="3"/>
        <v>-2.2566995768688293E-2</v>
      </c>
      <c r="L13" s="230">
        <v>111</v>
      </c>
      <c r="M13" s="230">
        <v>110</v>
      </c>
      <c r="N13" s="233">
        <f t="shared" si="4"/>
        <v>-1</v>
      </c>
      <c r="O13" s="232">
        <f t="shared" si="5"/>
        <v>-9.0090090090090089E-3</v>
      </c>
      <c r="P13" s="230">
        <v>1071</v>
      </c>
      <c r="Q13" s="230">
        <v>1049</v>
      </c>
      <c r="R13" s="233">
        <f t="shared" si="6"/>
        <v>-22</v>
      </c>
      <c r="S13" s="232">
        <f t="shared" si="7"/>
        <v>-2.0541549953314659E-2</v>
      </c>
      <c r="T13" s="230">
        <v>289</v>
      </c>
      <c r="U13" s="230">
        <v>284</v>
      </c>
      <c r="V13" s="233">
        <f t="shared" si="8"/>
        <v>-5</v>
      </c>
      <c r="W13" s="232">
        <f t="shared" si="9"/>
        <v>-1.7301038062283738E-2</v>
      </c>
      <c r="X13" s="233">
        <f t="shared" si="10"/>
        <v>3569</v>
      </c>
      <c r="Y13" s="233">
        <f t="shared" si="11"/>
        <v>3514</v>
      </c>
      <c r="Z13" s="21">
        <f t="shared" si="12"/>
        <v>-55</v>
      </c>
      <c r="AA13" s="54">
        <f t="shared" si="13"/>
        <v>-1.5410479125805548E-2</v>
      </c>
    </row>
    <row r="14" spans="1:27" s="12" customFormat="1" ht="24">
      <c r="A14" s="102" t="s">
        <v>10</v>
      </c>
      <c r="B14" s="94" t="s">
        <v>37</v>
      </c>
      <c r="C14" s="77">
        <f>Y14/Y20</f>
        <v>4.5552677029360965E-2</v>
      </c>
      <c r="D14" s="230">
        <v>348</v>
      </c>
      <c r="E14" s="230">
        <v>360</v>
      </c>
      <c r="F14" s="231">
        <f t="shared" si="0"/>
        <v>12</v>
      </c>
      <c r="G14" s="232">
        <f t="shared" si="1"/>
        <v>3.4482758620689655E-2</v>
      </c>
      <c r="H14" s="230">
        <v>225</v>
      </c>
      <c r="I14" s="230">
        <v>235</v>
      </c>
      <c r="J14" s="233">
        <f t="shared" si="2"/>
        <v>10</v>
      </c>
      <c r="K14" s="232">
        <f t="shared" si="3"/>
        <v>4.4444444444444446E-2</v>
      </c>
      <c r="L14" s="230">
        <v>18</v>
      </c>
      <c r="M14" s="230">
        <v>20</v>
      </c>
      <c r="N14" s="233">
        <f t="shared" si="4"/>
        <v>2</v>
      </c>
      <c r="O14" s="232">
        <f t="shared" si="5"/>
        <v>0.1111111111111111</v>
      </c>
      <c r="P14" s="230">
        <v>186</v>
      </c>
      <c r="Q14" s="230">
        <v>185</v>
      </c>
      <c r="R14" s="233">
        <f t="shared" si="6"/>
        <v>-1</v>
      </c>
      <c r="S14" s="232">
        <f t="shared" si="7"/>
        <v>-5.3763440860215058E-3</v>
      </c>
      <c r="T14" s="230">
        <v>50</v>
      </c>
      <c r="U14" s="230">
        <v>44</v>
      </c>
      <c r="V14" s="233">
        <f t="shared" si="8"/>
        <v>-6</v>
      </c>
      <c r="W14" s="232">
        <f t="shared" si="9"/>
        <v>-0.12</v>
      </c>
      <c r="X14" s="233">
        <f t="shared" si="10"/>
        <v>827</v>
      </c>
      <c r="Y14" s="233">
        <f t="shared" si="11"/>
        <v>844</v>
      </c>
      <c r="Z14" s="21">
        <f t="shared" si="12"/>
        <v>17</v>
      </c>
      <c r="AA14" s="54">
        <f t="shared" si="13"/>
        <v>2.0556227327690448E-2</v>
      </c>
    </row>
    <row r="15" spans="1:27" s="12" customFormat="1" ht="36.75" customHeight="1">
      <c r="A15" s="102" t="s">
        <v>41</v>
      </c>
      <c r="B15" s="94" t="s">
        <v>38</v>
      </c>
      <c r="C15" s="77">
        <f>Y15/Y20</f>
        <v>8.2253886010362695E-2</v>
      </c>
      <c r="D15" s="230">
        <v>342</v>
      </c>
      <c r="E15" s="230">
        <v>316</v>
      </c>
      <c r="F15" s="231">
        <f t="shared" si="0"/>
        <v>-26</v>
      </c>
      <c r="G15" s="232">
        <f t="shared" si="1"/>
        <v>-7.6023391812865493E-2</v>
      </c>
      <c r="H15" s="230">
        <v>325</v>
      </c>
      <c r="I15" s="230">
        <v>324</v>
      </c>
      <c r="J15" s="233">
        <f t="shared" si="2"/>
        <v>-1</v>
      </c>
      <c r="K15" s="232">
        <f t="shared" si="3"/>
        <v>-3.0769230769230769E-3</v>
      </c>
      <c r="L15" s="230">
        <v>132</v>
      </c>
      <c r="M15" s="230">
        <v>129</v>
      </c>
      <c r="N15" s="233">
        <f t="shared" si="4"/>
        <v>-3</v>
      </c>
      <c r="O15" s="232">
        <f t="shared" si="5"/>
        <v>-2.2727272727272728E-2</v>
      </c>
      <c r="P15" s="230">
        <v>485</v>
      </c>
      <c r="Q15" s="230">
        <v>465</v>
      </c>
      <c r="R15" s="233">
        <f t="shared" si="6"/>
        <v>-20</v>
      </c>
      <c r="S15" s="232">
        <f t="shared" si="7"/>
        <v>-4.1237113402061855E-2</v>
      </c>
      <c r="T15" s="230">
        <v>294</v>
      </c>
      <c r="U15" s="230">
        <v>290</v>
      </c>
      <c r="V15" s="233">
        <f t="shared" si="8"/>
        <v>-4</v>
      </c>
      <c r="W15" s="232">
        <f t="shared" si="9"/>
        <v>-1.3605442176870748E-2</v>
      </c>
      <c r="X15" s="233">
        <f t="shared" si="10"/>
        <v>1578</v>
      </c>
      <c r="Y15" s="233">
        <f t="shared" si="11"/>
        <v>1524</v>
      </c>
      <c r="Z15" s="21">
        <f t="shared" si="12"/>
        <v>-54</v>
      </c>
      <c r="AA15" s="54">
        <f t="shared" si="13"/>
        <v>-3.4220532319391636E-2</v>
      </c>
    </row>
    <row r="16" spans="1:27" s="12" customFormat="1" ht="27" customHeight="1">
      <c r="A16" s="102" t="s">
        <v>48</v>
      </c>
      <c r="B16" s="94" t="s">
        <v>49</v>
      </c>
      <c r="C16" s="77">
        <f>Y16/Y20</f>
        <v>1.6893350604490501E-2</v>
      </c>
      <c r="D16" s="230">
        <v>215</v>
      </c>
      <c r="E16" s="230">
        <v>205</v>
      </c>
      <c r="F16" s="231">
        <f t="shared" si="0"/>
        <v>-10</v>
      </c>
      <c r="G16" s="232">
        <f t="shared" si="1"/>
        <v>-4.6511627906976744E-2</v>
      </c>
      <c r="H16" s="230">
        <v>37</v>
      </c>
      <c r="I16" s="230">
        <v>31</v>
      </c>
      <c r="J16" s="233">
        <f t="shared" si="2"/>
        <v>-6</v>
      </c>
      <c r="K16" s="232">
        <f t="shared" si="3"/>
        <v>-0.16216216216216217</v>
      </c>
      <c r="L16" s="230">
        <v>7</v>
      </c>
      <c r="M16" s="230">
        <v>7</v>
      </c>
      <c r="N16" s="233">
        <f t="shared" si="4"/>
        <v>0</v>
      </c>
      <c r="O16" s="232">
        <f t="shared" si="5"/>
        <v>0</v>
      </c>
      <c r="P16" s="230">
        <v>56</v>
      </c>
      <c r="Q16" s="230">
        <v>52</v>
      </c>
      <c r="R16" s="233">
        <f t="shared" si="6"/>
        <v>-4</v>
      </c>
      <c r="S16" s="232">
        <f t="shared" si="7"/>
        <v>-7.1428571428571425E-2</v>
      </c>
      <c r="T16" s="230">
        <v>18</v>
      </c>
      <c r="U16" s="230">
        <v>18</v>
      </c>
      <c r="V16" s="233">
        <f t="shared" si="8"/>
        <v>0</v>
      </c>
      <c r="W16" s="232">
        <f t="shared" si="9"/>
        <v>0</v>
      </c>
      <c r="X16" s="233">
        <f t="shared" si="10"/>
        <v>333</v>
      </c>
      <c r="Y16" s="233">
        <f t="shared" si="11"/>
        <v>313</v>
      </c>
      <c r="Z16" s="21">
        <f t="shared" si="12"/>
        <v>-20</v>
      </c>
      <c r="AA16" s="54">
        <f t="shared" si="13"/>
        <v>-6.006006006006006E-2</v>
      </c>
    </row>
    <row r="17" spans="1:27" s="12" customFormat="1" ht="36">
      <c r="A17" s="102" t="s">
        <v>11</v>
      </c>
      <c r="B17" s="94" t="s">
        <v>43</v>
      </c>
      <c r="C17" s="77">
        <f>Y17/Y20</f>
        <v>3.3516839378238343E-2</v>
      </c>
      <c r="D17" s="230">
        <v>288</v>
      </c>
      <c r="E17" s="230">
        <v>280</v>
      </c>
      <c r="F17" s="231">
        <f t="shared" si="0"/>
        <v>-8</v>
      </c>
      <c r="G17" s="232">
        <f t="shared" si="1"/>
        <v>-2.7777777777777776E-2</v>
      </c>
      <c r="H17" s="230">
        <v>84</v>
      </c>
      <c r="I17" s="230">
        <v>86</v>
      </c>
      <c r="J17" s="233">
        <f t="shared" si="2"/>
        <v>2</v>
      </c>
      <c r="K17" s="232">
        <f t="shared" si="3"/>
        <v>2.3809523809523808E-2</v>
      </c>
      <c r="L17" s="230">
        <v>32</v>
      </c>
      <c r="M17" s="230">
        <v>31</v>
      </c>
      <c r="N17" s="233">
        <f t="shared" si="4"/>
        <v>-1</v>
      </c>
      <c r="O17" s="232">
        <f t="shared" si="5"/>
        <v>-3.125E-2</v>
      </c>
      <c r="P17" s="230">
        <v>178</v>
      </c>
      <c r="Q17" s="230">
        <v>178</v>
      </c>
      <c r="R17" s="233">
        <f t="shared" si="6"/>
        <v>0</v>
      </c>
      <c r="S17" s="232">
        <f t="shared" si="7"/>
        <v>0</v>
      </c>
      <c r="T17" s="230">
        <v>49</v>
      </c>
      <c r="U17" s="230">
        <v>46</v>
      </c>
      <c r="V17" s="233">
        <f t="shared" si="8"/>
        <v>-3</v>
      </c>
      <c r="W17" s="232">
        <f t="shared" si="9"/>
        <v>-6.1224489795918366E-2</v>
      </c>
      <c r="X17" s="233">
        <f t="shared" si="10"/>
        <v>631</v>
      </c>
      <c r="Y17" s="233">
        <f t="shared" si="11"/>
        <v>621</v>
      </c>
      <c r="Z17" s="21">
        <f t="shared" si="12"/>
        <v>-10</v>
      </c>
      <c r="AA17" s="54">
        <f t="shared" si="13"/>
        <v>-1.5847860538827259E-2</v>
      </c>
    </row>
    <row r="18" spans="1:27" s="12" customFormat="1">
      <c r="A18" s="103"/>
      <c r="B18" s="95" t="s">
        <v>39</v>
      </c>
      <c r="C18" s="77">
        <f>Y18/Y20</f>
        <v>0.2508635578583765</v>
      </c>
      <c r="D18" s="230">
        <v>1921</v>
      </c>
      <c r="E18" s="230">
        <v>1853</v>
      </c>
      <c r="F18" s="231">
        <f t="shared" si="0"/>
        <v>-68</v>
      </c>
      <c r="G18" s="232">
        <f t="shared" si="1"/>
        <v>-3.5398230088495575E-2</v>
      </c>
      <c r="H18" s="230">
        <v>1015</v>
      </c>
      <c r="I18" s="230">
        <v>967</v>
      </c>
      <c r="J18" s="233">
        <f t="shared" si="2"/>
        <v>-48</v>
      </c>
      <c r="K18" s="232">
        <f t="shared" si="3"/>
        <v>-4.7290640394088673E-2</v>
      </c>
      <c r="L18" s="230">
        <v>114</v>
      </c>
      <c r="M18" s="230">
        <v>114</v>
      </c>
      <c r="N18" s="233">
        <f t="shared" si="4"/>
        <v>0</v>
      </c>
      <c r="O18" s="232">
        <f t="shared" si="5"/>
        <v>0</v>
      </c>
      <c r="P18" s="230">
        <v>1321</v>
      </c>
      <c r="Q18" s="230">
        <v>1277</v>
      </c>
      <c r="R18" s="233">
        <f t="shared" si="6"/>
        <v>-44</v>
      </c>
      <c r="S18" s="232">
        <f t="shared" si="7"/>
        <v>-3.3308099924299776E-2</v>
      </c>
      <c r="T18" s="230">
        <v>446</v>
      </c>
      <c r="U18" s="230">
        <v>437</v>
      </c>
      <c r="V18" s="233">
        <f t="shared" si="8"/>
        <v>-9</v>
      </c>
      <c r="W18" s="232">
        <f t="shared" si="9"/>
        <v>-2.0179372197309416E-2</v>
      </c>
      <c r="X18" s="233">
        <f t="shared" si="10"/>
        <v>4817</v>
      </c>
      <c r="Y18" s="233">
        <f t="shared" si="11"/>
        <v>4648</v>
      </c>
      <c r="Z18" s="21">
        <f t="shared" si="12"/>
        <v>-169</v>
      </c>
      <c r="AA18" s="54">
        <f t="shared" si="13"/>
        <v>-3.5084077226489513E-2</v>
      </c>
    </row>
    <row r="19" spans="1:27" s="12" customFormat="1">
      <c r="A19" s="102" t="s">
        <v>12</v>
      </c>
      <c r="B19" s="96" t="s">
        <v>13</v>
      </c>
      <c r="C19" s="77">
        <f>Y19/Y20</f>
        <v>0.10859240069084629</v>
      </c>
      <c r="D19" s="230">
        <v>566</v>
      </c>
      <c r="E19" s="230">
        <v>576</v>
      </c>
      <c r="F19" s="231">
        <f t="shared" si="0"/>
        <v>10</v>
      </c>
      <c r="G19" s="232">
        <f t="shared" si="1"/>
        <v>1.7667844522968199E-2</v>
      </c>
      <c r="H19" s="230">
        <v>497</v>
      </c>
      <c r="I19" s="230">
        <v>478</v>
      </c>
      <c r="J19" s="233">
        <f t="shared" si="2"/>
        <v>-19</v>
      </c>
      <c r="K19" s="232">
        <f t="shared" si="3"/>
        <v>-3.8229376257545272E-2</v>
      </c>
      <c r="L19" s="230">
        <v>32</v>
      </c>
      <c r="M19" s="230">
        <v>35</v>
      </c>
      <c r="N19" s="233">
        <f t="shared" si="4"/>
        <v>3</v>
      </c>
      <c r="O19" s="232">
        <f t="shared" si="5"/>
        <v>9.375E-2</v>
      </c>
      <c r="P19" s="230">
        <v>594</v>
      </c>
      <c r="Q19" s="230">
        <v>596</v>
      </c>
      <c r="R19" s="233">
        <f t="shared" si="6"/>
        <v>2</v>
      </c>
      <c r="S19" s="232">
        <f t="shared" si="7"/>
        <v>3.3670033670033669E-3</v>
      </c>
      <c r="T19" s="230">
        <v>307</v>
      </c>
      <c r="U19" s="230">
        <v>327</v>
      </c>
      <c r="V19" s="233">
        <f t="shared" si="8"/>
        <v>20</v>
      </c>
      <c r="W19" s="232">
        <f t="shared" si="9"/>
        <v>6.5146579804560262E-2</v>
      </c>
      <c r="X19" s="233">
        <f t="shared" si="10"/>
        <v>1996</v>
      </c>
      <c r="Y19" s="233">
        <f t="shared" si="11"/>
        <v>2012</v>
      </c>
      <c r="Z19" s="21">
        <f t="shared" si="12"/>
        <v>16</v>
      </c>
      <c r="AA19" s="54">
        <f t="shared" si="13"/>
        <v>8.0160320641282558E-3</v>
      </c>
    </row>
    <row r="20" spans="1:27" s="12" customFormat="1" ht="13.5" thickBot="1">
      <c r="A20" s="104"/>
      <c r="B20" s="105" t="s">
        <v>14</v>
      </c>
      <c r="C20" s="106">
        <f>Y20/Y20</f>
        <v>1</v>
      </c>
      <c r="D20" s="107">
        <f>SUM(D7:D19)</f>
        <v>6849</v>
      </c>
      <c r="E20" s="107">
        <f>SUM(E7:E19)</f>
        <v>6747</v>
      </c>
      <c r="F20" s="108">
        <f t="shared" si="0"/>
        <v>-102</v>
      </c>
      <c r="G20" s="109">
        <f t="shared" si="1"/>
        <v>-1.4892685063512922E-2</v>
      </c>
      <c r="H20" s="107">
        <f>SUM(H7:H19)</f>
        <v>3950</v>
      </c>
      <c r="I20" s="107">
        <f>SUM(I7:I19)</f>
        <v>3860</v>
      </c>
      <c r="J20" s="108">
        <f>I20-H20</f>
        <v>-90</v>
      </c>
      <c r="K20" s="110">
        <f>J20/H20</f>
        <v>-2.2784810126582278E-2</v>
      </c>
      <c r="L20" s="107">
        <f>SUM(L7:L19)</f>
        <v>636</v>
      </c>
      <c r="M20" s="107">
        <f>SUM(M7:M19)</f>
        <v>646</v>
      </c>
      <c r="N20" s="108">
        <f>M20-L20</f>
        <v>10</v>
      </c>
      <c r="O20" s="110">
        <f>N20/L20</f>
        <v>1.5723270440251572E-2</v>
      </c>
      <c r="P20" s="107">
        <f>SUM(P7:P19)</f>
        <v>5433</v>
      </c>
      <c r="Q20" s="107">
        <f>SUM(Q7:Q19)</f>
        <v>5357</v>
      </c>
      <c r="R20" s="108">
        <f>Q20-P20</f>
        <v>-76</v>
      </c>
      <c r="S20" s="110">
        <f>R20/P20</f>
        <v>-1.3988588256948278E-2</v>
      </c>
      <c r="T20" s="107">
        <f>SUM(T7:T19)</f>
        <v>1916</v>
      </c>
      <c r="U20" s="107">
        <f>SUM(U7:U19)</f>
        <v>1918</v>
      </c>
      <c r="V20" s="108">
        <f>U20-T20</f>
        <v>2</v>
      </c>
      <c r="W20" s="110">
        <f>V20/T20</f>
        <v>1.0438413361169101E-3</v>
      </c>
      <c r="X20" s="111">
        <f>D20+H20+L20+P20+T20</f>
        <v>18784</v>
      </c>
      <c r="Y20" s="111">
        <f>E20+I20+M20+Q20+U20</f>
        <v>18528</v>
      </c>
      <c r="Z20" s="111">
        <f>Y20-X20</f>
        <v>-256</v>
      </c>
      <c r="AA20" s="112">
        <f>Z20/X20</f>
        <v>-1.3628620102214651E-2</v>
      </c>
    </row>
    <row r="21" spans="1:27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 spans="1:27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</row>
    <row r="23" spans="1:27">
      <c r="A23" s="5"/>
      <c r="B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79"/>
      <c r="X23" s="4"/>
      <c r="Y23" s="4"/>
      <c r="Z23" s="4"/>
    </row>
    <row r="25" spans="1:27">
      <c r="C25" s="9"/>
    </row>
  </sheetData>
  <mergeCells count="15">
    <mergeCell ref="X4:AA4"/>
    <mergeCell ref="D4:W4"/>
    <mergeCell ref="T5:W5"/>
    <mergeCell ref="A21:Z22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Normal="100" workbookViewId="0">
      <selection activeCell="AB10" sqref="AB10"/>
    </sheetView>
  </sheetViews>
  <sheetFormatPr defaultRowHeight="12.75"/>
  <cols>
    <col min="1" max="1" width="3.42578125" style="6" customWidth="1"/>
    <col min="2" max="2" width="17.7109375" style="1" customWidth="1"/>
    <col min="3" max="3" width="7.7109375" style="1" customWidth="1"/>
    <col min="4" max="4" width="8.140625" style="1" customWidth="1"/>
    <col min="5" max="5" width="6.140625" style="1" customWidth="1"/>
    <col min="6" max="6" width="7.5703125" style="1" customWidth="1"/>
    <col min="7" max="7" width="7.7109375" style="1" customWidth="1"/>
    <col min="8" max="8" width="8.140625" style="1" customWidth="1"/>
    <col min="9" max="9" width="6.140625" style="1" customWidth="1"/>
    <col min="10" max="10" width="7.5703125" style="1" customWidth="1"/>
    <col min="11" max="11" width="7.7109375" style="1" customWidth="1"/>
    <col min="12" max="12" width="8.140625" style="1" customWidth="1"/>
    <col min="13" max="13" width="6.140625" style="1" customWidth="1"/>
    <col min="14" max="14" width="7.5703125" style="1" customWidth="1"/>
    <col min="15" max="15" width="7.7109375" style="1" customWidth="1"/>
    <col min="16" max="16" width="8.140625" style="1" customWidth="1"/>
    <col min="17" max="17" width="6.140625" style="1" customWidth="1"/>
    <col min="18" max="18" width="7.5703125" style="1" customWidth="1"/>
    <col min="19" max="19" width="7.7109375" style="1" customWidth="1"/>
    <col min="20" max="20" width="8.140625" style="1" customWidth="1"/>
    <col min="21" max="21" width="6.140625" style="1" customWidth="1"/>
    <col min="22" max="22" width="7.5703125" style="1" customWidth="1"/>
    <col min="23" max="23" width="7.7109375" style="1" customWidth="1"/>
    <col min="24" max="24" width="8.140625" style="1" customWidth="1"/>
    <col min="25" max="25" width="6.140625" style="1" customWidth="1"/>
    <col min="26" max="26" width="7.5703125" style="1" customWidth="1"/>
    <col min="27" max="16384" width="9.140625" style="1"/>
  </cols>
  <sheetData>
    <row r="1" spans="1:26" s="12" customFormat="1">
      <c r="A1" s="14" t="s">
        <v>68</v>
      </c>
      <c r="B1" s="15"/>
    </row>
    <row r="2" spans="1:26" s="12" customFormat="1">
      <c r="A2" s="16"/>
      <c r="B2" s="14"/>
    </row>
    <row r="3" spans="1:26" s="12" customFormat="1" ht="13.5" thickBot="1">
      <c r="A3" s="19"/>
    </row>
    <row r="4" spans="1:26" s="12" customFormat="1" ht="15" customHeight="1" thickBot="1">
      <c r="A4" s="220"/>
      <c r="B4" s="56" t="s">
        <v>0</v>
      </c>
      <c r="C4" s="215" t="s">
        <v>132</v>
      </c>
      <c r="D4" s="216"/>
      <c r="E4" s="216"/>
      <c r="F4" s="217"/>
      <c r="G4" s="215" t="s">
        <v>135</v>
      </c>
      <c r="H4" s="216"/>
      <c r="I4" s="216"/>
      <c r="J4" s="217"/>
      <c r="K4" s="215" t="s">
        <v>137</v>
      </c>
      <c r="L4" s="216"/>
      <c r="M4" s="216"/>
      <c r="N4" s="217"/>
      <c r="O4" s="215" t="s">
        <v>139</v>
      </c>
      <c r="P4" s="216"/>
      <c r="Q4" s="216"/>
      <c r="R4" s="217"/>
      <c r="S4" s="215" t="s">
        <v>142</v>
      </c>
      <c r="T4" s="216"/>
      <c r="U4" s="216"/>
      <c r="V4" s="217"/>
      <c r="W4" s="215" t="s">
        <v>160</v>
      </c>
      <c r="X4" s="216"/>
      <c r="Y4" s="216"/>
      <c r="Z4" s="217"/>
    </row>
    <row r="5" spans="1:26" s="12" customFormat="1" ht="15.75" customHeight="1" thickBot="1">
      <c r="A5" s="221"/>
      <c r="B5" s="63" t="s">
        <v>1</v>
      </c>
      <c r="C5" s="127" t="s">
        <v>69</v>
      </c>
      <c r="D5" s="67" t="s">
        <v>34</v>
      </c>
      <c r="E5" s="218" t="s">
        <v>70</v>
      </c>
      <c r="F5" s="219"/>
      <c r="G5" s="127" t="s">
        <v>69</v>
      </c>
      <c r="H5" s="67" t="s">
        <v>34</v>
      </c>
      <c r="I5" s="218" t="s">
        <v>70</v>
      </c>
      <c r="J5" s="219"/>
      <c r="K5" s="127" t="s">
        <v>69</v>
      </c>
      <c r="L5" s="67" t="s">
        <v>34</v>
      </c>
      <c r="M5" s="218" t="s">
        <v>70</v>
      </c>
      <c r="N5" s="219"/>
      <c r="O5" s="127" t="s">
        <v>69</v>
      </c>
      <c r="P5" s="67" t="s">
        <v>34</v>
      </c>
      <c r="Q5" s="218" t="s">
        <v>70</v>
      </c>
      <c r="R5" s="219"/>
      <c r="S5" s="127" t="s">
        <v>69</v>
      </c>
      <c r="T5" s="67" t="s">
        <v>34</v>
      </c>
      <c r="U5" s="218" t="s">
        <v>70</v>
      </c>
      <c r="V5" s="219"/>
      <c r="W5" s="127" t="s">
        <v>69</v>
      </c>
      <c r="X5" s="67" t="s">
        <v>34</v>
      </c>
      <c r="Y5" s="218" t="s">
        <v>70</v>
      </c>
      <c r="Z5" s="219"/>
    </row>
    <row r="6" spans="1:26" s="12" customFormat="1" ht="28.5" customHeight="1">
      <c r="A6" s="113" t="s">
        <v>2</v>
      </c>
      <c r="B6" s="61" t="s">
        <v>35</v>
      </c>
      <c r="C6" s="128">
        <v>100</v>
      </c>
      <c r="D6" s="66">
        <v>4.7901896915117839E-3</v>
      </c>
      <c r="E6" s="57">
        <v>-3</v>
      </c>
      <c r="F6" s="58">
        <v>-2.9126213592233011E-2</v>
      </c>
      <c r="G6" s="128">
        <v>96</v>
      </c>
      <c r="H6" s="66">
        <f>G6/G19</f>
        <v>4.8977093005458903E-3</v>
      </c>
      <c r="I6" s="57">
        <f>G6-C6</f>
        <v>-4</v>
      </c>
      <c r="J6" s="58">
        <f>I6/C6</f>
        <v>-0.04</v>
      </c>
      <c r="K6" s="128">
        <v>117</v>
      </c>
      <c r="L6" s="66">
        <f>K6/K19</f>
        <v>6.0206864611742914E-3</v>
      </c>
      <c r="M6" s="57">
        <f>K6-G6</f>
        <v>21</v>
      </c>
      <c r="N6" s="58">
        <f>M6/G6</f>
        <v>0.21875</v>
      </c>
      <c r="O6" s="128">
        <v>120</v>
      </c>
      <c r="P6" s="66">
        <f>O6/O19</f>
        <v>6.207003569027052E-3</v>
      </c>
      <c r="Q6" s="57">
        <f>O6-K6</f>
        <v>3</v>
      </c>
      <c r="R6" s="58">
        <f>Q6/K6</f>
        <v>2.564102564102564E-2</v>
      </c>
      <c r="S6" s="128">
        <v>115</v>
      </c>
      <c r="T6" s="66">
        <f>S6/S19</f>
        <v>6.1222316865417381E-3</v>
      </c>
      <c r="U6" s="57">
        <f>S6-O6</f>
        <v>-5</v>
      </c>
      <c r="V6" s="58">
        <f>U6/O6</f>
        <v>-4.1666666666666664E-2</v>
      </c>
      <c r="W6" s="128">
        <v>114</v>
      </c>
      <c r="X6" s="66">
        <f>W6/W19</f>
        <v>6.1528497409326427E-3</v>
      </c>
      <c r="Y6" s="57">
        <f>W6-S6</f>
        <v>-1</v>
      </c>
      <c r="Z6" s="58">
        <f>Y6/S6</f>
        <v>-8.6956521739130436E-3</v>
      </c>
    </row>
    <row r="7" spans="1:26" s="12" customFormat="1" ht="13.5" customHeight="1">
      <c r="A7" s="68" t="s">
        <v>40</v>
      </c>
      <c r="B7" s="61" t="s">
        <v>36</v>
      </c>
      <c r="C7" s="128">
        <v>44</v>
      </c>
      <c r="D7" s="39">
        <v>2.1076834642651848E-3</v>
      </c>
      <c r="E7" s="40">
        <v>-4</v>
      </c>
      <c r="F7" s="41">
        <v>-8.3333333333333329E-2</v>
      </c>
      <c r="G7" s="128">
        <v>44</v>
      </c>
      <c r="H7" s="39">
        <f>G7/G19</f>
        <v>2.2447834294168664E-3</v>
      </c>
      <c r="I7" s="40">
        <f t="shared" ref="I7:I18" si="0">G7-C7</f>
        <v>0</v>
      </c>
      <c r="J7" s="41">
        <f t="shared" ref="J7:J19" si="1">I7/C7</f>
        <v>0</v>
      </c>
      <c r="K7" s="128">
        <v>38</v>
      </c>
      <c r="L7" s="39">
        <f>K7/K19</f>
        <v>1.9554366284155818E-3</v>
      </c>
      <c r="M7" s="40">
        <f t="shared" ref="M7:M18" si="2">K7-G7</f>
        <v>-6</v>
      </c>
      <c r="N7" s="41">
        <f t="shared" ref="N7:N19" si="3">M7/G7</f>
        <v>-0.13636363636363635</v>
      </c>
      <c r="O7" s="128">
        <v>42</v>
      </c>
      <c r="P7" s="39">
        <f>O7/O19</f>
        <v>2.1724512491594684E-3</v>
      </c>
      <c r="Q7" s="40">
        <f t="shared" ref="Q7:Q18" si="4">O7-K7</f>
        <v>4</v>
      </c>
      <c r="R7" s="41">
        <f t="shared" ref="R7:R19" si="5">Q7/K7</f>
        <v>0.10526315789473684</v>
      </c>
      <c r="S7" s="128">
        <v>38</v>
      </c>
      <c r="T7" s="39">
        <f>S7/S19</f>
        <v>2.0229982964224871E-3</v>
      </c>
      <c r="U7" s="40">
        <f t="shared" ref="U7:U18" si="6">S7-O7</f>
        <v>-4</v>
      </c>
      <c r="V7" s="41">
        <f t="shared" ref="V7:V19" si="7">U7/O7</f>
        <v>-9.5238095238095233E-2</v>
      </c>
      <c r="W7" s="128">
        <v>39</v>
      </c>
      <c r="X7" s="39">
        <f>W7/W19</f>
        <v>2.1049222797927462E-3</v>
      </c>
      <c r="Y7" s="40">
        <f t="shared" ref="Y7:Y18" si="8">W7-S7</f>
        <v>1</v>
      </c>
      <c r="Z7" s="41">
        <f t="shared" ref="Z7:Z19" si="9">Y7/S7</f>
        <v>2.6315789473684209E-2</v>
      </c>
    </row>
    <row r="8" spans="1:26" s="12" customFormat="1" ht="15">
      <c r="A8" s="68" t="s">
        <v>3</v>
      </c>
      <c r="B8" s="61" t="s">
        <v>4</v>
      </c>
      <c r="C8" s="128">
        <v>2166</v>
      </c>
      <c r="D8" s="39">
        <v>0.10375550871814523</v>
      </c>
      <c r="E8" s="40">
        <v>-40</v>
      </c>
      <c r="F8" s="41">
        <v>-1.8132366273798731E-2</v>
      </c>
      <c r="G8" s="128">
        <v>2088</v>
      </c>
      <c r="H8" s="39">
        <f>G8/G19</f>
        <v>0.10652517728687312</v>
      </c>
      <c r="I8" s="40">
        <f t="shared" si="0"/>
        <v>-78</v>
      </c>
      <c r="J8" s="41">
        <f t="shared" si="1"/>
        <v>-3.6011080332409975E-2</v>
      </c>
      <c r="K8" s="128">
        <v>2028</v>
      </c>
      <c r="L8" s="39">
        <f>K8/K19</f>
        <v>0.10435856532702105</v>
      </c>
      <c r="M8" s="40">
        <f t="shared" si="2"/>
        <v>-60</v>
      </c>
      <c r="N8" s="41">
        <f t="shared" si="3"/>
        <v>-2.8735632183908046E-2</v>
      </c>
      <c r="O8" s="128">
        <v>2020</v>
      </c>
      <c r="P8" s="39">
        <f>O8/O19</f>
        <v>0.10448456007862204</v>
      </c>
      <c r="Q8" s="40">
        <f t="shared" si="4"/>
        <v>-8</v>
      </c>
      <c r="R8" s="41">
        <f t="shared" si="5"/>
        <v>-3.9447731755424065E-3</v>
      </c>
      <c r="S8" s="128">
        <v>1938</v>
      </c>
      <c r="T8" s="39">
        <f>S8/S19</f>
        <v>0.10317291311754685</v>
      </c>
      <c r="U8" s="40">
        <f t="shared" si="6"/>
        <v>-82</v>
      </c>
      <c r="V8" s="41">
        <f t="shared" si="7"/>
        <v>-4.0594059405940595E-2</v>
      </c>
      <c r="W8" s="128">
        <v>1952</v>
      </c>
      <c r="X8" s="39">
        <f>W8/W19</f>
        <v>0.10535405872193437</v>
      </c>
      <c r="Y8" s="40">
        <f t="shared" si="8"/>
        <v>14</v>
      </c>
      <c r="Z8" s="41">
        <f t="shared" si="9"/>
        <v>7.2239422084623322E-3</v>
      </c>
    </row>
    <row r="9" spans="1:26" s="12" customFormat="1" ht="51.75">
      <c r="A9" s="68" t="s">
        <v>89</v>
      </c>
      <c r="B9" s="61" t="s">
        <v>90</v>
      </c>
      <c r="C9" s="128">
        <v>18</v>
      </c>
      <c r="D9" s="39">
        <v>8.6223414447212114E-4</v>
      </c>
      <c r="E9" s="40">
        <v>3</v>
      </c>
      <c r="F9" s="41">
        <v>0.2</v>
      </c>
      <c r="G9" s="128">
        <v>16</v>
      </c>
      <c r="H9" s="39">
        <f>G9/G19</f>
        <v>8.1628488342431506E-4</v>
      </c>
      <c r="I9" s="40">
        <f t="shared" si="0"/>
        <v>-2</v>
      </c>
      <c r="J9" s="41">
        <f t="shared" si="1"/>
        <v>-0.1111111111111111</v>
      </c>
      <c r="K9" s="128">
        <v>16</v>
      </c>
      <c r="L9" s="39">
        <f>K9/K19</f>
        <v>8.2334173828024499E-4</v>
      </c>
      <c r="M9" s="40">
        <f t="shared" si="2"/>
        <v>0</v>
      </c>
      <c r="N9" s="41">
        <f t="shared" si="3"/>
        <v>0</v>
      </c>
      <c r="O9" s="128">
        <v>14</v>
      </c>
      <c r="P9" s="39">
        <f>O9/O19</f>
        <v>7.2415041638648943E-4</v>
      </c>
      <c r="Q9" s="40">
        <f t="shared" si="4"/>
        <v>-2</v>
      </c>
      <c r="R9" s="41">
        <f t="shared" si="5"/>
        <v>-0.125</v>
      </c>
      <c r="S9" s="128">
        <v>20</v>
      </c>
      <c r="T9" s="39">
        <f>S9/S19</f>
        <v>1.0647359454855196E-3</v>
      </c>
      <c r="U9" s="40">
        <f t="shared" si="6"/>
        <v>6</v>
      </c>
      <c r="V9" s="41">
        <f t="shared" si="7"/>
        <v>0.42857142857142855</v>
      </c>
      <c r="W9" s="128">
        <v>38</v>
      </c>
      <c r="X9" s="39">
        <f>W9/W19</f>
        <v>2.0509499136442144E-3</v>
      </c>
      <c r="Y9" s="40">
        <f t="shared" si="8"/>
        <v>18</v>
      </c>
      <c r="Z9" s="41">
        <f t="shared" si="9"/>
        <v>0.9</v>
      </c>
    </row>
    <row r="10" spans="1:26" s="12" customFormat="1" ht="78.75" customHeight="1">
      <c r="A10" s="68" t="s">
        <v>5</v>
      </c>
      <c r="B10" s="61" t="s">
        <v>42</v>
      </c>
      <c r="C10" s="128">
        <v>53</v>
      </c>
      <c r="D10" s="39">
        <v>2.5388005365012453E-3</v>
      </c>
      <c r="E10" s="40">
        <v>1</v>
      </c>
      <c r="F10" s="41">
        <v>1.9230769230769232E-2</v>
      </c>
      <c r="G10" s="128">
        <v>51</v>
      </c>
      <c r="H10" s="39">
        <f>G10/G19</f>
        <v>2.6019080659150044E-3</v>
      </c>
      <c r="I10" s="40">
        <f t="shared" si="0"/>
        <v>-2</v>
      </c>
      <c r="J10" s="41">
        <f t="shared" si="1"/>
        <v>-3.7735849056603772E-2</v>
      </c>
      <c r="K10" s="128">
        <v>57</v>
      </c>
      <c r="L10" s="39">
        <f>K10/K19</f>
        <v>2.9331549426233725E-3</v>
      </c>
      <c r="M10" s="40">
        <f t="shared" si="2"/>
        <v>6</v>
      </c>
      <c r="N10" s="41">
        <f t="shared" si="3"/>
        <v>0.11764705882352941</v>
      </c>
      <c r="O10" s="128">
        <v>55</v>
      </c>
      <c r="P10" s="39">
        <f>O10/O19</f>
        <v>2.8448766358040657E-3</v>
      </c>
      <c r="Q10" s="40">
        <f t="shared" si="4"/>
        <v>-2</v>
      </c>
      <c r="R10" s="41">
        <f t="shared" si="5"/>
        <v>-3.5087719298245612E-2</v>
      </c>
      <c r="S10" s="128">
        <v>51</v>
      </c>
      <c r="T10" s="39">
        <f>S10/S19</f>
        <v>2.7150766609880749E-3</v>
      </c>
      <c r="U10" s="40">
        <f t="shared" si="6"/>
        <v>-4</v>
      </c>
      <c r="V10" s="41">
        <f t="shared" si="7"/>
        <v>-7.2727272727272724E-2</v>
      </c>
      <c r="W10" s="128">
        <v>55</v>
      </c>
      <c r="X10" s="39">
        <f>W10/W19</f>
        <v>2.9684801381692572E-3</v>
      </c>
      <c r="Y10" s="40">
        <f t="shared" si="8"/>
        <v>4</v>
      </c>
      <c r="Z10" s="41">
        <f t="shared" si="9"/>
        <v>7.8431372549019607E-2</v>
      </c>
    </row>
    <row r="11" spans="1:26" s="12" customFormat="1" ht="15">
      <c r="A11" s="68" t="s">
        <v>6</v>
      </c>
      <c r="B11" s="61" t="s">
        <v>7</v>
      </c>
      <c r="C11" s="128">
        <v>3135</v>
      </c>
      <c r="D11" s="39">
        <v>0.15017244682889441</v>
      </c>
      <c r="E11" s="40">
        <v>17</v>
      </c>
      <c r="F11" s="41">
        <v>5.4522129570237334E-3</v>
      </c>
      <c r="G11" s="128">
        <v>3005</v>
      </c>
      <c r="H11" s="39">
        <f>G11/G19</f>
        <v>0.15330850466812918</v>
      </c>
      <c r="I11" s="40">
        <f t="shared" si="0"/>
        <v>-130</v>
      </c>
      <c r="J11" s="41">
        <f t="shared" si="1"/>
        <v>-4.1467304625199361E-2</v>
      </c>
      <c r="K11" s="128">
        <v>2989</v>
      </c>
      <c r="L11" s="39">
        <f>K11/K19</f>
        <v>0.15381052848247825</v>
      </c>
      <c r="M11" s="40">
        <f t="shared" si="2"/>
        <v>-16</v>
      </c>
      <c r="N11" s="41">
        <f t="shared" si="3"/>
        <v>-5.3244592346089852E-3</v>
      </c>
      <c r="O11" s="128">
        <v>2968</v>
      </c>
      <c r="P11" s="39">
        <f>O11/O19</f>
        <v>0.15351988827393576</v>
      </c>
      <c r="Q11" s="40">
        <f t="shared" si="4"/>
        <v>-21</v>
      </c>
      <c r="R11" s="41">
        <f t="shared" si="5"/>
        <v>-7.0257611241217799E-3</v>
      </c>
      <c r="S11" s="128">
        <v>2871</v>
      </c>
      <c r="T11" s="39">
        <f>S11/S19</f>
        <v>0.15284284497444633</v>
      </c>
      <c r="U11" s="40">
        <f t="shared" si="6"/>
        <v>-97</v>
      </c>
      <c r="V11" s="41">
        <f t="shared" si="7"/>
        <v>-3.2681940700808626E-2</v>
      </c>
      <c r="W11" s="128">
        <v>2854</v>
      </c>
      <c r="X11" s="39">
        <f>W11/W19</f>
        <v>0.15403713298791019</v>
      </c>
      <c r="Y11" s="40">
        <f t="shared" si="8"/>
        <v>-17</v>
      </c>
      <c r="Z11" s="41">
        <f t="shared" si="9"/>
        <v>-5.9212817833507484E-3</v>
      </c>
    </row>
    <row r="12" spans="1:26" s="12" customFormat="1" ht="15">
      <c r="A12" s="68" t="s">
        <v>8</v>
      </c>
      <c r="B12" s="61" t="s">
        <v>9</v>
      </c>
      <c r="C12" s="128">
        <v>3841</v>
      </c>
      <c r="D12" s="39">
        <v>0.18399118605096762</v>
      </c>
      <c r="E12" s="40">
        <v>83</v>
      </c>
      <c r="F12" s="41">
        <v>2.2086216072378925E-2</v>
      </c>
      <c r="G12" s="128">
        <v>3662</v>
      </c>
      <c r="H12" s="39">
        <f>G12/G19</f>
        <v>0.18682720269374012</v>
      </c>
      <c r="I12" s="40">
        <f t="shared" si="0"/>
        <v>-179</v>
      </c>
      <c r="J12" s="41">
        <f t="shared" si="1"/>
        <v>-4.6602447279354337E-2</v>
      </c>
      <c r="K12" s="128">
        <v>3679</v>
      </c>
      <c r="L12" s="39">
        <f>K12/K19</f>
        <v>0.18931714094581381</v>
      </c>
      <c r="M12" s="40">
        <f t="shared" si="2"/>
        <v>17</v>
      </c>
      <c r="N12" s="41">
        <f t="shared" si="3"/>
        <v>4.6422719825232111E-3</v>
      </c>
      <c r="O12" s="128">
        <v>3724</v>
      </c>
      <c r="P12" s="39">
        <f>O12/O19</f>
        <v>0.1926240107588062</v>
      </c>
      <c r="Q12" s="40">
        <f t="shared" si="4"/>
        <v>45</v>
      </c>
      <c r="R12" s="41">
        <f t="shared" si="5"/>
        <v>1.2231584669747214E-2</v>
      </c>
      <c r="S12" s="128">
        <v>3569</v>
      </c>
      <c r="T12" s="39">
        <f>S12/S19</f>
        <v>0.19000212947189096</v>
      </c>
      <c r="U12" s="40">
        <f t="shared" si="6"/>
        <v>-155</v>
      </c>
      <c r="V12" s="41">
        <f t="shared" si="7"/>
        <v>-4.1621911922663804E-2</v>
      </c>
      <c r="W12" s="128">
        <v>3514</v>
      </c>
      <c r="X12" s="39">
        <f>W12/W19</f>
        <v>0.18965889464594127</v>
      </c>
      <c r="Y12" s="40">
        <f t="shared" si="8"/>
        <v>-55</v>
      </c>
      <c r="Z12" s="41">
        <f t="shared" si="9"/>
        <v>-1.5410479125805548E-2</v>
      </c>
    </row>
    <row r="13" spans="1:26" s="12" customFormat="1" ht="26.25">
      <c r="A13" s="68" t="s">
        <v>10</v>
      </c>
      <c r="B13" s="61" t="s">
        <v>37</v>
      </c>
      <c r="C13" s="128">
        <v>674</v>
      </c>
      <c r="D13" s="39">
        <v>3.2285878520789422E-2</v>
      </c>
      <c r="E13" s="40">
        <v>64</v>
      </c>
      <c r="F13" s="41">
        <v>0.10491803278688525</v>
      </c>
      <c r="G13" s="128">
        <v>609</v>
      </c>
      <c r="H13" s="39">
        <f>G13/G19</f>
        <v>3.1069843375337993E-2</v>
      </c>
      <c r="I13" s="40">
        <f t="shared" si="0"/>
        <v>-65</v>
      </c>
      <c r="J13" s="41">
        <f t="shared" si="1"/>
        <v>-9.6439169139465875E-2</v>
      </c>
      <c r="K13" s="128">
        <v>599</v>
      </c>
      <c r="L13" s="39">
        <f>K13/K19</f>
        <v>3.0823856326866669E-2</v>
      </c>
      <c r="M13" s="40">
        <f t="shared" si="2"/>
        <v>-10</v>
      </c>
      <c r="N13" s="41">
        <f t="shared" si="3"/>
        <v>-1.6420361247947456E-2</v>
      </c>
      <c r="O13" s="128">
        <v>614</v>
      </c>
      <c r="P13" s="39">
        <f>O13/O19</f>
        <v>3.1759168261521753E-2</v>
      </c>
      <c r="Q13" s="40">
        <f t="shared" si="4"/>
        <v>15</v>
      </c>
      <c r="R13" s="41">
        <f t="shared" si="5"/>
        <v>2.5041736227045076E-2</v>
      </c>
      <c r="S13" s="128">
        <v>827</v>
      </c>
      <c r="T13" s="39">
        <f>S13/S19</f>
        <v>4.4026831345826238E-2</v>
      </c>
      <c r="U13" s="40">
        <f t="shared" si="6"/>
        <v>213</v>
      </c>
      <c r="V13" s="41">
        <f t="shared" si="7"/>
        <v>0.34690553745928338</v>
      </c>
      <c r="W13" s="128">
        <v>844</v>
      </c>
      <c r="X13" s="39">
        <f>W13/W19</f>
        <v>4.5552677029360965E-2</v>
      </c>
      <c r="Y13" s="40">
        <f t="shared" si="8"/>
        <v>17</v>
      </c>
      <c r="Z13" s="41">
        <f t="shared" si="9"/>
        <v>2.0556227327690448E-2</v>
      </c>
    </row>
    <row r="14" spans="1:26" s="12" customFormat="1" ht="36.75" customHeight="1">
      <c r="A14" s="68" t="s">
        <v>41</v>
      </c>
      <c r="B14" s="61" t="s">
        <v>38</v>
      </c>
      <c r="C14" s="128">
        <v>2270</v>
      </c>
      <c r="D14" s="39">
        <v>0.1087373059973175</v>
      </c>
      <c r="E14" s="40">
        <v>341</v>
      </c>
      <c r="F14" s="41">
        <v>0.17677553136340071</v>
      </c>
      <c r="G14" s="128">
        <v>1860</v>
      </c>
      <c r="H14" s="39">
        <f>G14/G19</f>
        <v>9.4893117698076623E-2</v>
      </c>
      <c r="I14" s="40">
        <f t="shared" si="0"/>
        <v>-410</v>
      </c>
      <c r="J14" s="41">
        <f t="shared" si="1"/>
        <v>-0.18061674008810572</v>
      </c>
      <c r="K14" s="128">
        <v>1719</v>
      </c>
      <c r="L14" s="39">
        <f>K14/K19</f>
        <v>8.8457778006483814E-2</v>
      </c>
      <c r="M14" s="40">
        <f t="shared" si="2"/>
        <v>-141</v>
      </c>
      <c r="N14" s="41">
        <f t="shared" si="3"/>
        <v>-7.5806451612903225E-2</v>
      </c>
      <c r="O14" s="128">
        <v>1638</v>
      </c>
      <c r="P14" s="39">
        <f>O14/O19</f>
        <v>8.4725598717219269E-2</v>
      </c>
      <c r="Q14" s="40">
        <f t="shared" si="4"/>
        <v>-81</v>
      </c>
      <c r="R14" s="41">
        <f t="shared" si="5"/>
        <v>-4.712041884816754E-2</v>
      </c>
      <c r="S14" s="128">
        <v>1578</v>
      </c>
      <c r="T14" s="39">
        <f>S14/S19</f>
        <v>8.4007666098807499E-2</v>
      </c>
      <c r="U14" s="40">
        <f t="shared" si="6"/>
        <v>-60</v>
      </c>
      <c r="V14" s="41">
        <f t="shared" si="7"/>
        <v>-3.6630036630036632E-2</v>
      </c>
      <c r="W14" s="128">
        <v>1524</v>
      </c>
      <c r="X14" s="39">
        <f>W14/W19</f>
        <v>8.2253886010362695E-2</v>
      </c>
      <c r="Y14" s="40">
        <f t="shared" si="8"/>
        <v>-54</v>
      </c>
      <c r="Z14" s="41">
        <f t="shared" si="9"/>
        <v>-3.4220532319391636E-2</v>
      </c>
    </row>
    <row r="15" spans="1:26" s="12" customFormat="1" ht="27" customHeight="1">
      <c r="A15" s="68" t="s">
        <v>48</v>
      </c>
      <c r="B15" s="61" t="s">
        <v>49</v>
      </c>
      <c r="C15" s="128">
        <v>328</v>
      </c>
      <c r="D15" s="39">
        <v>1.5711822188158652E-2</v>
      </c>
      <c r="E15" s="40">
        <v>0</v>
      </c>
      <c r="F15" s="41">
        <v>0</v>
      </c>
      <c r="G15" s="128">
        <v>293</v>
      </c>
      <c r="H15" s="39">
        <f>G15/G19</f>
        <v>1.494821692770777E-2</v>
      </c>
      <c r="I15" s="40">
        <f t="shared" si="0"/>
        <v>-35</v>
      </c>
      <c r="J15" s="41">
        <f t="shared" si="1"/>
        <v>-0.10670731707317073</v>
      </c>
      <c r="K15" s="128">
        <v>371</v>
      </c>
      <c r="L15" s="39">
        <f>K15/K19</f>
        <v>1.9091236556373181E-2</v>
      </c>
      <c r="M15" s="40">
        <f t="shared" si="2"/>
        <v>78</v>
      </c>
      <c r="N15" s="41">
        <f t="shared" si="3"/>
        <v>0.26621160409556316</v>
      </c>
      <c r="O15" s="128">
        <v>362</v>
      </c>
      <c r="P15" s="39">
        <f>O15/O19</f>
        <v>1.8724460766564942E-2</v>
      </c>
      <c r="Q15" s="40">
        <f t="shared" si="4"/>
        <v>-9</v>
      </c>
      <c r="R15" s="41">
        <f t="shared" si="5"/>
        <v>-2.4258760107816711E-2</v>
      </c>
      <c r="S15" s="128">
        <v>333</v>
      </c>
      <c r="T15" s="39">
        <f>S15/S19</f>
        <v>1.7727853492333901E-2</v>
      </c>
      <c r="U15" s="40">
        <f t="shared" si="6"/>
        <v>-29</v>
      </c>
      <c r="V15" s="41">
        <f t="shared" si="7"/>
        <v>-8.0110497237569064E-2</v>
      </c>
      <c r="W15" s="128">
        <v>313</v>
      </c>
      <c r="X15" s="39">
        <f>W15/W19</f>
        <v>1.6893350604490501E-2</v>
      </c>
      <c r="Y15" s="40">
        <f t="shared" si="8"/>
        <v>-20</v>
      </c>
      <c r="Z15" s="41">
        <f t="shared" si="9"/>
        <v>-6.006006006006006E-2</v>
      </c>
    </row>
    <row r="16" spans="1:26" s="12" customFormat="1" ht="39">
      <c r="A16" s="68" t="s">
        <v>11</v>
      </c>
      <c r="B16" s="61" t="s">
        <v>43</v>
      </c>
      <c r="C16" s="128">
        <v>748</v>
      </c>
      <c r="D16" s="39">
        <v>3.5830618892508145E-2</v>
      </c>
      <c r="E16" s="40">
        <v>-38</v>
      </c>
      <c r="F16" s="41">
        <v>-4.8346055979643768E-2</v>
      </c>
      <c r="G16" s="128">
        <v>720</v>
      </c>
      <c r="H16" s="39">
        <f>G16/G19</f>
        <v>3.6732819754094176E-2</v>
      </c>
      <c r="I16" s="40">
        <f t="shared" si="0"/>
        <v>-28</v>
      </c>
      <c r="J16" s="41">
        <f t="shared" si="1"/>
        <v>-3.7433155080213901E-2</v>
      </c>
      <c r="K16" s="128">
        <v>685</v>
      </c>
      <c r="L16" s="39">
        <f>K16/K19</f>
        <v>3.5249318170122987E-2</v>
      </c>
      <c r="M16" s="40">
        <f t="shared" si="2"/>
        <v>-35</v>
      </c>
      <c r="N16" s="41">
        <f t="shared" si="3"/>
        <v>-4.8611111111111112E-2</v>
      </c>
      <c r="O16" s="128">
        <v>660</v>
      </c>
      <c r="P16" s="39">
        <f>O16/O19</f>
        <v>3.4138519629648784E-2</v>
      </c>
      <c r="Q16" s="40">
        <f t="shared" si="4"/>
        <v>-25</v>
      </c>
      <c r="R16" s="41">
        <f t="shared" si="5"/>
        <v>-3.6496350364963501E-2</v>
      </c>
      <c r="S16" s="128">
        <v>631</v>
      </c>
      <c r="T16" s="39">
        <f>S16/S19</f>
        <v>3.3592419080068145E-2</v>
      </c>
      <c r="U16" s="40">
        <f t="shared" si="6"/>
        <v>-29</v>
      </c>
      <c r="V16" s="41">
        <f t="shared" si="7"/>
        <v>-4.3939393939393938E-2</v>
      </c>
      <c r="W16" s="128">
        <v>621</v>
      </c>
      <c r="X16" s="39">
        <f>W16/W19</f>
        <v>3.3516839378238343E-2</v>
      </c>
      <c r="Y16" s="40">
        <f t="shared" si="8"/>
        <v>-10</v>
      </c>
      <c r="Z16" s="41">
        <f t="shared" si="9"/>
        <v>-1.5847860538827259E-2</v>
      </c>
    </row>
    <row r="17" spans="1:26" s="12" customFormat="1" ht="15">
      <c r="A17" s="114"/>
      <c r="B17" s="62" t="s">
        <v>39</v>
      </c>
      <c r="C17" s="128">
        <v>5485</v>
      </c>
      <c r="D17" s="39">
        <v>0.26274190457942137</v>
      </c>
      <c r="E17" s="40">
        <v>72</v>
      </c>
      <c r="F17" s="41">
        <v>1.3301311657121744E-2</v>
      </c>
      <c r="G17" s="128">
        <v>5189</v>
      </c>
      <c r="H17" s="39">
        <f>G17/G19</f>
        <v>0.26473139125554818</v>
      </c>
      <c r="I17" s="40">
        <f t="shared" si="0"/>
        <v>-296</v>
      </c>
      <c r="J17" s="41">
        <f t="shared" si="1"/>
        <v>-5.3965360072926162E-2</v>
      </c>
      <c r="K17" s="128">
        <v>5124</v>
      </c>
      <c r="L17" s="39">
        <f>K17/K19</f>
        <v>0.26367519168424847</v>
      </c>
      <c r="M17" s="40">
        <f t="shared" si="2"/>
        <v>-65</v>
      </c>
      <c r="N17" s="41">
        <f t="shared" si="3"/>
        <v>-1.2526498361919445E-2</v>
      </c>
      <c r="O17" s="128">
        <v>5085</v>
      </c>
      <c r="P17" s="39">
        <f>O17/O19</f>
        <v>0.26302177623752132</v>
      </c>
      <c r="Q17" s="40">
        <f t="shared" si="4"/>
        <v>-39</v>
      </c>
      <c r="R17" s="41">
        <f t="shared" si="5"/>
        <v>-7.6112412177985946E-3</v>
      </c>
      <c r="S17" s="128">
        <v>4817</v>
      </c>
      <c r="T17" s="39">
        <f>S17/S19</f>
        <v>0.25644165247018741</v>
      </c>
      <c r="U17" s="40">
        <f t="shared" si="6"/>
        <v>-268</v>
      </c>
      <c r="V17" s="41">
        <f t="shared" si="7"/>
        <v>-5.2704031465093414E-2</v>
      </c>
      <c r="W17" s="128">
        <v>4648</v>
      </c>
      <c r="X17" s="39">
        <f>W17/W19</f>
        <v>0.2508635578583765</v>
      </c>
      <c r="Y17" s="40">
        <f t="shared" si="8"/>
        <v>-169</v>
      </c>
      <c r="Z17" s="41">
        <f t="shared" si="9"/>
        <v>-3.5084077226489513E-2</v>
      </c>
    </row>
    <row r="18" spans="1:26" s="12" customFormat="1" ht="15.75" thickBot="1">
      <c r="A18" s="69" t="s">
        <v>12</v>
      </c>
      <c r="B18" s="64" t="s">
        <v>13</v>
      </c>
      <c r="C18" s="128">
        <v>2014</v>
      </c>
      <c r="D18" s="65">
        <v>9.647442038704733E-2</v>
      </c>
      <c r="E18" s="60">
        <v>3</v>
      </c>
      <c r="F18" s="59">
        <v>1.4917951268025858E-3</v>
      </c>
      <c r="G18" s="128">
        <v>1968</v>
      </c>
      <c r="H18" s="65">
        <f>G18/G19</f>
        <v>0.10040304066119075</v>
      </c>
      <c r="I18" s="60">
        <f t="shared" si="0"/>
        <v>-46</v>
      </c>
      <c r="J18" s="59">
        <f t="shared" si="1"/>
        <v>-2.2840119165839126E-2</v>
      </c>
      <c r="K18" s="128">
        <v>2011</v>
      </c>
      <c r="L18" s="65">
        <f>K18/K19</f>
        <v>0.10348376473009829</v>
      </c>
      <c r="M18" s="60">
        <f t="shared" si="2"/>
        <v>43</v>
      </c>
      <c r="N18" s="59">
        <f t="shared" si="3"/>
        <v>2.184959349593496E-2</v>
      </c>
      <c r="O18" s="128">
        <v>2031</v>
      </c>
      <c r="P18" s="65">
        <f>O18/O19</f>
        <v>0.10505353540578286</v>
      </c>
      <c r="Q18" s="60">
        <f t="shared" si="4"/>
        <v>20</v>
      </c>
      <c r="R18" s="59">
        <f t="shared" si="5"/>
        <v>9.9453008453505715E-3</v>
      </c>
      <c r="S18" s="128">
        <v>1996</v>
      </c>
      <c r="T18" s="65">
        <f>S18/S19</f>
        <v>0.10626064735945485</v>
      </c>
      <c r="U18" s="60">
        <f t="shared" si="6"/>
        <v>-35</v>
      </c>
      <c r="V18" s="59">
        <f t="shared" si="7"/>
        <v>-1.7232890201871E-2</v>
      </c>
      <c r="W18" s="128">
        <v>2012</v>
      </c>
      <c r="X18" s="65">
        <f>W18/W19</f>
        <v>0.10859240069084629</v>
      </c>
      <c r="Y18" s="60">
        <f t="shared" si="8"/>
        <v>16</v>
      </c>
      <c r="Z18" s="59">
        <f t="shared" si="9"/>
        <v>8.0160320641282558E-3</v>
      </c>
    </row>
    <row r="19" spans="1:26" s="8" customFormat="1" ht="13.5" thickBot="1">
      <c r="A19" s="115"/>
      <c r="B19" s="116" t="s">
        <v>14</v>
      </c>
      <c r="C19" s="120">
        <v>20876</v>
      </c>
      <c r="D19" s="117">
        <v>1</v>
      </c>
      <c r="E19" s="118">
        <v>499</v>
      </c>
      <c r="F19" s="119">
        <v>2.4488393777297935E-2</v>
      </c>
      <c r="G19" s="120">
        <f>SUM(G6:G18)</f>
        <v>19601</v>
      </c>
      <c r="H19" s="117">
        <f>G19/G19</f>
        <v>1</v>
      </c>
      <c r="I19" s="118">
        <f>G19-C19</f>
        <v>-1275</v>
      </c>
      <c r="J19" s="119">
        <f t="shared" si="1"/>
        <v>-6.1074918566775244E-2</v>
      </c>
      <c r="K19" s="120">
        <f>SUM(K6:K18)</f>
        <v>19433</v>
      </c>
      <c r="L19" s="117">
        <f>K19/K19</f>
        <v>1</v>
      </c>
      <c r="M19" s="118">
        <f>K19-G19</f>
        <v>-168</v>
      </c>
      <c r="N19" s="119">
        <f t="shared" si="3"/>
        <v>-8.570991275955309E-3</v>
      </c>
      <c r="O19" s="120">
        <f>SUM(O6:O18)</f>
        <v>19333</v>
      </c>
      <c r="P19" s="117">
        <f>O19/O19</f>
        <v>1</v>
      </c>
      <c r="Q19" s="118">
        <f>O19-K19</f>
        <v>-100</v>
      </c>
      <c r="R19" s="119">
        <f t="shared" si="5"/>
        <v>-5.1458858642515308E-3</v>
      </c>
      <c r="S19" s="120">
        <f>SUM(S6:S18)</f>
        <v>18784</v>
      </c>
      <c r="T19" s="117">
        <f>S19/S19</f>
        <v>1</v>
      </c>
      <c r="U19" s="118">
        <f>S19-O19</f>
        <v>-549</v>
      </c>
      <c r="V19" s="119">
        <f t="shared" si="7"/>
        <v>-2.8397041328298765E-2</v>
      </c>
      <c r="W19" s="120">
        <f>SUM(W6:W18)</f>
        <v>18528</v>
      </c>
      <c r="X19" s="117">
        <f>W19/W19</f>
        <v>1</v>
      </c>
      <c r="Y19" s="118">
        <f>W19-S19</f>
        <v>-256</v>
      </c>
      <c r="Z19" s="119">
        <f t="shared" si="9"/>
        <v>-1.3628620102214651E-2</v>
      </c>
    </row>
    <row r="20" spans="1:26">
      <c r="A20" s="214"/>
      <c r="B20" s="214"/>
    </row>
    <row r="21" spans="1:26">
      <c r="A21" s="214"/>
      <c r="B21" s="214"/>
    </row>
    <row r="22" spans="1:26">
      <c r="A22" s="5"/>
      <c r="B22" s="2"/>
    </row>
  </sheetData>
  <mergeCells count="14">
    <mergeCell ref="W4:Z4"/>
    <mergeCell ref="Y5:Z5"/>
    <mergeCell ref="S4:V4"/>
    <mergeCell ref="U5:V5"/>
    <mergeCell ref="A20:B21"/>
    <mergeCell ref="A4:A5"/>
    <mergeCell ref="G4:J4"/>
    <mergeCell ref="I5:J5"/>
    <mergeCell ref="C4:F4"/>
    <mergeCell ref="E5:F5"/>
    <mergeCell ref="O4:R4"/>
    <mergeCell ref="Q5:R5"/>
    <mergeCell ref="K4:N4"/>
    <mergeCell ref="M5:N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9"/>
  <sheetViews>
    <sheetView workbookViewId="0">
      <selection activeCell="Q19" sqref="Q19"/>
    </sheetView>
  </sheetViews>
  <sheetFormatPr defaultRowHeight="15"/>
  <cols>
    <col min="1" max="1" width="31.28515625" customWidth="1"/>
    <col min="2" max="2" width="8.7109375" customWidth="1"/>
    <col min="3" max="3" width="7.7109375" customWidth="1"/>
    <col min="4" max="4" width="8.140625" customWidth="1"/>
    <col min="5" max="5" width="8" customWidth="1"/>
    <col min="6" max="6" width="7.5703125" customWidth="1"/>
    <col min="7" max="7" width="6.7109375" customWidth="1"/>
    <col min="8" max="8" width="6.85546875" customWidth="1"/>
    <col min="9" max="9" width="7" customWidth="1"/>
    <col min="10" max="10" width="7.140625" customWidth="1"/>
    <col min="11" max="11" width="6.85546875" customWidth="1"/>
    <col min="12" max="12" width="7.140625" customWidth="1"/>
    <col min="13" max="13" width="8" customWidth="1"/>
  </cols>
  <sheetData>
    <row r="3" spans="1:29" s="43" customFormat="1" ht="12.75">
      <c r="A3" s="42" t="s">
        <v>84</v>
      </c>
      <c r="C3" s="44"/>
      <c r="D3" s="44"/>
      <c r="E3" s="44"/>
      <c r="F3" s="44"/>
      <c r="G3" s="44"/>
      <c r="H3" s="45"/>
      <c r="I3" s="44"/>
      <c r="J3" s="44"/>
      <c r="K3" s="44"/>
      <c r="N3" s="44"/>
      <c r="O3" s="44"/>
      <c r="P3" s="44"/>
      <c r="Q3" s="44"/>
      <c r="R3" s="44"/>
      <c r="S3" s="44"/>
      <c r="V3" s="46"/>
      <c r="W3" s="46"/>
      <c r="X3" s="46"/>
      <c r="Y3" s="46"/>
      <c r="Z3" s="46"/>
    </row>
    <row r="4" spans="1:29" s="43" customFormat="1" ht="12.75">
      <c r="A4" s="42" t="s">
        <v>164</v>
      </c>
      <c r="B4" s="47"/>
      <c r="C4" s="42"/>
      <c r="D4" s="42"/>
      <c r="E4" s="42"/>
      <c r="F4" s="42"/>
      <c r="G4" s="42"/>
      <c r="H4" s="48"/>
      <c r="V4" s="46"/>
      <c r="W4" s="46"/>
      <c r="X4" s="46"/>
      <c r="Y4" s="46"/>
      <c r="Z4" s="46"/>
    </row>
    <row r="5" spans="1:29" s="8" customFormat="1" ht="12.75">
      <c r="A5" s="31"/>
      <c r="B5" s="7"/>
      <c r="C5" s="31"/>
      <c r="D5" s="31"/>
      <c r="E5" s="31"/>
      <c r="F5" s="31"/>
      <c r="G5" s="31"/>
      <c r="H5" s="36"/>
      <c r="V5" s="30"/>
      <c r="W5" s="30"/>
      <c r="X5" s="30"/>
      <c r="Y5" s="30"/>
      <c r="Z5" s="30"/>
    </row>
    <row r="6" spans="1:29" s="8" customFormat="1" ht="13.5" thickBot="1">
      <c r="A6" s="7"/>
    </row>
    <row r="7" spans="1:29" s="8" customFormat="1">
      <c r="A7" s="131"/>
      <c r="B7" s="222" t="s">
        <v>85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4"/>
      <c r="AC7" s="8" t="s">
        <v>55</v>
      </c>
    </row>
    <row r="8" spans="1:29" s="8" customFormat="1">
      <c r="A8" s="132" t="s">
        <v>86</v>
      </c>
      <c r="B8" s="225" t="s">
        <v>71</v>
      </c>
      <c r="C8" s="225"/>
      <c r="D8" s="225" t="s">
        <v>72</v>
      </c>
      <c r="E8" s="225"/>
      <c r="F8" s="225" t="s">
        <v>73</v>
      </c>
      <c r="G8" s="225"/>
      <c r="H8" s="225" t="s">
        <v>74</v>
      </c>
      <c r="I8" s="225"/>
      <c r="J8" s="225" t="s">
        <v>75</v>
      </c>
      <c r="K8" s="225"/>
      <c r="L8" s="225" t="s">
        <v>30</v>
      </c>
      <c r="M8" s="226"/>
      <c r="AC8" s="8" t="s">
        <v>47</v>
      </c>
    </row>
    <row r="9" spans="1:29" s="8" customFormat="1">
      <c r="A9" s="133"/>
      <c r="B9" s="130" t="s">
        <v>46</v>
      </c>
      <c r="C9" s="130" t="s">
        <v>34</v>
      </c>
      <c r="D9" s="130" t="s">
        <v>46</v>
      </c>
      <c r="E9" s="130" t="s">
        <v>34</v>
      </c>
      <c r="F9" s="130" t="s">
        <v>46</v>
      </c>
      <c r="G9" s="130" t="s">
        <v>34</v>
      </c>
      <c r="H9" s="130" t="s">
        <v>46</v>
      </c>
      <c r="I9" s="130" t="s">
        <v>34</v>
      </c>
      <c r="J9" s="130" t="s">
        <v>46</v>
      </c>
      <c r="K9" s="130" t="s">
        <v>34</v>
      </c>
      <c r="L9" s="130" t="s">
        <v>46</v>
      </c>
      <c r="M9" s="134" t="s">
        <v>34</v>
      </c>
      <c r="AC9" s="32" t="s">
        <v>50</v>
      </c>
    </row>
    <row r="10" spans="1:29" s="8" customFormat="1">
      <c r="A10" s="135" t="s">
        <v>76</v>
      </c>
      <c r="B10" s="234">
        <v>220</v>
      </c>
      <c r="C10" s="81">
        <f>B10/B18</f>
        <v>3.2607084630206021E-2</v>
      </c>
      <c r="D10" s="234">
        <v>166</v>
      </c>
      <c r="E10" s="81">
        <f>D10/D18</f>
        <v>4.3005181347150256E-2</v>
      </c>
      <c r="F10" s="234">
        <v>9</v>
      </c>
      <c r="G10" s="81">
        <f>F10/F18</f>
        <v>1.393188854489164E-2</v>
      </c>
      <c r="H10" s="234">
        <v>171</v>
      </c>
      <c r="I10" s="81">
        <f>H10/H18</f>
        <v>3.1920851222699269E-2</v>
      </c>
      <c r="J10" s="234">
        <v>80</v>
      </c>
      <c r="K10" s="81">
        <f>J10/J18</f>
        <v>4.171011470281543E-2</v>
      </c>
      <c r="L10" s="82">
        <f t="shared" ref="L10:L18" si="0">B10+D10+F10+H10+J10</f>
        <v>646</v>
      </c>
      <c r="M10" s="55">
        <f>L10/L18</f>
        <v>3.4866148531951642E-2</v>
      </c>
      <c r="AC10" s="8" t="s">
        <v>51</v>
      </c>
    </row>
    <row r="11" spans="1:29" s="8" customFormat="1">
      <c r="A11" s="135" t="s">
        <v>77</v>
      </c>
      <c r="B11" s="234">
        <v>12</v>
      </c>
      <c r="C11" s="81">
        <f>B11/B18</f>
        <v>1.7785682525566918E-3</v>
      </c>
      <c r="D11" s="234">
        <v>15</v>
      </c>
      <c r="E11" s="81">
        <f>D11/D18</f>
        <v>3.8860103626943004E-3</v>
      </c>
      <c r="F11" s="234">
        <v>1</v>
      </c>
      <c r="G11" s="81">
        <f>F11/F18</f>
        <v>1.5479876160990713E-3</v>
      </c>
      <c r="H11" s="234">
        <v>40</v>
      </c>
      <c r="I11" s="81">
        <f>H11/H18</f>
        <v>7.4668657830875493E-3</v>
      </c>
      <c r="J11" s="234">
        <v>7</v>
      </c>
      <c r="K11" s="81">
        <f>J11/J18</f>
        <v>3.6496350364963502E-3</v>
      </c>
      <c r="L11" s="82">
        <f t="shared" si="0"/>
        <v>75</v>
      </c>
      <c r="M11" s="55">
        <f>L11/L18</f>
        <v>4.047927461139896E-3</v>
      </c>
    </row>
    <row r="12" spans="1:29" s="8" customFormat="1">
      <c r="A12" s="135" t="s">
        <v>78</v>
      </c>
      <c r="B12" s="234">
        <v>5856</v>
      </c>
      <c r="C12" s="81">
        <f>B12/B18</f>
        <v>0.86794130724766561</v>
      </c>
      <c r="D12" s="234">
        <v>3205</v>
      </c>
      <c r="E12" s="81">
        <f>D12/D18</f>
        <v>0.8303108808290155</v>
      </c>
      <c r="F12" s="234">
        <v>559</v>
      </c>
      <c r="G12" s="81">
        <f>F12/F18</f>
        <v>0.8653250773993808</v>
      </c>
      <c r="H12" s="234">
        <v>4540</v>
      </c>
      <c r="I12" s="81">
        <f>H12/H18</f>
        <v>0.84748926638043676</v>
      </c>
      <c r="J12" s="234">
        <v>1318</v>
      </c>
      <c r="K12" s="81">
        <f>J12/J18</f>
        <v>0.6871741397288843</v>
      </c>
      <c r="L12" s="82">
        <f t="shared" si="0"/>
        <v>15478</v>
      </c>
      <c r="M12" s="55">
        <f>L12/L18</f>
        <v>0.83538428324697755</v>
      </c>
      <c r="AC12" s="8" t="s">
        <v>52</v>
      </c>
    </row>
    <row r="13" spans="1:29" s="8" customFormat="1">
      <c r="A13" s="135" t="s">
        <v>79</v>
      </c>
      <c r="B13" s="234">
        <v>418</v>
      </c>
      <c r="C13" s="81">
        <f>B13/B18</f>
        <v>6.1953460797391433E-2</v>
      </c>
      <c r="D13" s="234">
        <v>343</v>
      </c>
      <c r="E13" s="81">
        <f>D13/D18</f>
        <v>8.8860103626943007E-2</v>
      </c>
      <c r="F13" s="234">
        <v>61</v>
      </c>
      <c r="G13" s="81">
        <f>F13/F18</f>
        <v>9.4427244582043338E-2</v>
      </c>
      <c r="H13" s="234">
        <v>422</v>
      </c>
      <c r="I13" s="81">
        <f>H13/H18</f>
        <v>7.8775434011573636E-2</v>
      </c>
      <c r="J13" s="234">
        <v>190</v>
      </c>
      <c r="K13" s="81">
        <f>J13/J18</f>
        <v>9.9061522419186657E-2</v>
      </c>
      <c r="L13" s="82">
        <f t="shared" si="0"/>
        <v>1434</v>
      </c>
      <c r="M13" s="55">
        <f>L13/L18</f>
        <v>7.7396373056994816E-2</v>
      </c>
      <c r="AC13" s="8" t="s">
        <v>53</v>
      </c>
    </row>
    <row r="14" spans="1:29" s="8" customFormat="1">
      <c r="A14" s="135" t="s">
        <v>80</v>
      </c>
      <c r="B14" s="234">
        <v>8</v>
      </c>
      <c r="C14" s="81">
        <f>B14/B18</f>
        <v>1.1857121683711278E-3</v>
      </c>
      <c r="D14" s="234">
        <v>21</v>
      </c>
      <c r="E14" s="81">
        <f>D14/D18</f>
        <v>5.4404145077720208E-3</v>
      </c>
      <c r="F14" s="234">
        <v>3</v>
      </c>
      <c r="G14" s="81">
        <f>F14/F18</f>
        <v>4.6439628482972135E-3</v>
      </c>
      <c r="H14" s="234">
        <v>75</v>
      </c>
      <c r="I14" s="81">
        <f>H14/H18</f>
        <v>1.4000373343289154E-2</v>
      </c>
      <c r="J14" s="234">
        <v>137</v>
      </c>
      <c r="K14" s="81">
        <f>J14/J18</f>
        <v>7.1428571428571425E-2</v>
      </c>
      <c r="L14" s="82">
        <f t="shared" si="0"/>
        <v>244</v>
      </c>
      <c r="M14" s="55">
        <f>L14/L18</f>
        <v>1.3169257340241797E-2</v>
      </c>
    </row>
    <row r="15" spans="1:29" s="8" customFormat="1">
      <c r="A15" s="135" t="s">
        <v>81</v>
      </c>
      <c r="B15" s="234">
        <v>1</v>
      </c>
      <c r="C15" s="81">
        <f>B15/B18</f>
        <v>1.4821402104639098E-4</v>
      </c>
      <c r="D15" s="234"/>
      <c r="E15" s="81">
        <f>D15/D18</f>
        <v>0</v>
      </c>
      <c r="F15" s="234"/>
      <c r="G15" s="81">
        <f>F15/F18</f>
        <v>0</v>
      </c>
      <c r="H15" s="234">
        <v>3</v>
      </c>
      <c r="I15" s="81">
        <f>H15/H18</f>
        <v>5.600149337315662E-4</v>
      </c>
      <c r="J15" s="234">
        <v>2</v>
      </c>
      <c r="K15" s="81">
        <f>J15/J18</f>
        <v>1.0427528675703858E-3</v>
      </c>
      <c r="L15" s="82">
        <f t="shared" si="0"/>
        <v>6</v>
      </c>
      <c r="M15" s="55">
        <f>L15/L18</f>
        <v>3.2383419689119172E-4</v>
      </c>
    </row>
    <row r="16" spans="1:29" s="8" customFormat="1">
      <c r="A16" s="135" t="s">
        <v>82</v>
      </c>
      <c r="B16" s="234">
        <v>217</v>
      </c>
      <c r="C16" s="81">
        <f>B16/B18</f>
        <v>3.2162442567066844E-2</v>
      </c>
      <c r="D16" s="234">
        <v>85</v>
      </c>
      <c r="E16" s="81">
        <f>D16/D18</f>
        <v>2.2020725388601035E-2</v>
      </c>
      <c r="F16" s="234">
        <v>6</v>
      </c>
      <c r="G16" s="81">
        <f>F16/F18</f>
        <v>9.2879256965944269E-3</v>
      </c>
      <c r="H16" s="234">
        <v>80</v>
      </c>
      <c r="I16" s="81">
        <f>H16/H18</f>
        <v>1.4933731566175099E-2</v>
      </c>
      <c r="J16" s="234">
        <v>154</v>
      </c>
      <c r="K16" s="81">
        <f>J16/J18</f>
        <v>8.0291970802919707E-2</v>
      </c>
      <c r="L16" s="82">
        <f t="shared" si="0"/>
        <v>542</v>
      </c>
      <c r="M16" s="55">
        <f>L16/L18</f>
        <v>2.9253022452504319E-2</v>
      </c>
    </row>
    <row r="17" spans="1:29" s="8" customFormat="1">
      <c r="A17" s="135" t="s">
        <v>83</v>
      </c>
      <c r="B17" s="234">
        <v>15</v>
      </c>
      <c r="C17" s="81">
        <f>B17/B18</f>
        <v>2.2232103156958646E-3</v>
      </c>
      <c r="D17" s="234">
        <v>25</v>
      </c>
      <c r="E17" s="81">
        <f>D17/D18</f>
        <v>6.4766839378238338E-3</v>
      </c>
      <c r="F17" s="234">
        <v>7</v>
      </c>
      <c r="G17" s="81">
        <f>F17/F18</f>
        <v>1.0835913312693499E-2</v>
      </c>
      <c r="H17" s="234">
        <v>26</v>
      </c>
      <c r="I17" s="81">
        <f>H17/H18</f>
        <v>4.853462759006907E-3</v>
      </c>
      <c r="J17" s="234">
        <v>30</v>
      </c>
      <c r="K17" s="81">
        <f>J17/J18</f>
        <v>1.5641293013555789E-2</v>
      </c>
      <c r="L17" s="82">
        <f t="shared" si="0"/>
        <v>103</v>
      </c>
      <c r="M17" s="55">
        <f>L17/L18</f>
        <v>5.5591537132987914E-3</v>
      </c>
      <c r="AC17" s="8" t="s">
        <v>54</v>
      </c>
    </row>
    <row r="18" spans="1:29" s="49" customFormat="1" ht="15.75" thickBot="1">
      <c r="A18" s="136" t="s">
        <v>14</v>
      </c>
      <c r="B18" s="137">
        <f>SUM(B10:B17)</f>
        <v>6747</v>
      </c>
      <c r="C18" s="138">
        <f>B18/B18</f>
        <v>1</v>
      </c>
      <c r="D18" s="137">
        <f>SUM(D10:D17)</f>
        <v>3860</v>
      </c>
      <c r="E18" s="138">
        <f>D18/D18</f>
        <v>1</v>
      </c>
      <c r="F18" s="137">
        <f>SUM(F10:F17)</f>
        <v>646</v>
      </c>
      <c r="G18" s="138">
        <f>F18/F18</f>
        <v>1</v>
      </c>
      <c r="H18" s="137">
        <f>SUM(H10:H17)</f>
        <v>5357</v>
      </c>
      <c r="I18" s="138">
        <f>H18/H18</f>
        <v>1</v>
      </c>
      <c r="J18" s="137">
        <f>SUM(J10:J17)</f>
        <v>1918</v>
      </c>
      <c r="K18" s="138">
        <f>J18/J18</f>
        <v>1</v>
      </c>
      <c r="L18" s="137">
        <f t="shared" si="0"/>
        <v>18528</v>
      </c>
      <c r="M18" s="139">
        <f>L18/L18</f>
        <v>1</v>
      </c>
    </row>
    <row r="19" spans="1:29" ht="23.25" customHeight="1">
      <c r="A19" s="129"/>
    </row>
  </sheetData>
  <mergeCells count="7">
    <mergeCell ref="B7:M7"/>
    <mergeCell ref="B8:C8"/>
    <mergeCell ref="D8:E8"/>
    <mergeCell ref="L8:M8"/>
    <mergeCell ref="F8:G8"/>
    <mergeCell ref="H8:I8"/>
    <mergeCell ref="J8:K8"/>
  </mergeCells>
  <phoneticPr fontId="39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zoomScaleNormal="100" workbookViewId="0">
      <selection activeCell="S9" sqref="S9"/>
    </sheetView>
  </sheetViews>
  <sheetFormatPr defaultRowHeight="15"/>
  <cols>
    <col min="1" max="1" width="0.7109375" customWidth="1"/>
    <col min="2" max="2" width="8.5703125" style="50" customWidth="1"/>
    <col min="3" max="3" width="5.85546875" style="50" customWidth="1"/>
    <col min="4" max="4" width="7" style="50" customWidth="1"/>
    <col min="5" max="5" width="6" style="50" customWidth="1"/>
    <col min="6" max="6" width="7.5703125" style="50" customWidth="1"/>
    <col min="7" max="7" width="5.28515625" style="50" customWidth="1"/>
    <col min="8" max="8" width="7.42578125" style="50" customWidth="1"/>
    <col min="9" max="9" width="6" style="50" customWidth="1"/>
    <col min="10" max="10" width="6.5703125" style="50" customWidth="1"/>
    <col min="11" max="11" width="6" style="50" customWidth="1"/>
    <col min="12" max="12" width="6.5703125" style="50" customWidth="1"/>
    <col min="13" max="13" width="6.85546875" style="50" customWidth="1"/>
    <col min="14" max="14" width="7.28515625" style="50" customWidth="1"/>
    <col min="15" max="15" width="7" style="50" customWidth="1"/>
    <col min="16" max="16" width="7.140625" customWidth="1"/>
    <col min="17" max="17" width="8" customWidth="1"/>
  </cols>
  <sheetData>
    <row r="1" spans="1:30" ht="5.25" customHeight="1"/>
    <row r="2" spans="1:30" s="43" customFormat="1" ht="12.75">
      <c r="B2" s="42" t="s">
        <v>87</v>
      </c>
      <c r="C2" s="44"/>
      <c r="D2" s="44"/>
      <c r="E2" s="44"/>
      <c r="F2" s="44"/>
      <c r="I2" s="44"/>
      <c r="J2" s="44"/>
      <c r="K2" s="44"/>
      <c r="L2" s="44"/>
      <c r="M2" s="44"/>
      <c r="N2" s="45"/>
      <c r="O2" s="44"/>
      <c r="R2" s="44"/>
      <c r="S2" s="44"/>
      <c r="T2" s="44"/>
      <c r="U2" s="44"/>
      <c r="V2" s="44"/>
      <c r="W2" s="44"/>
      <c r="Z2" s="46"/>
      <c r="AA2" s="46"/>
      <c r="AB2" s="46"/>
      <c r="AC2" s="46"/>
      <c r="AD2" s="46"/>
    </row>
    <row r="3" spans="1:30" s="43" customFormat="1" ht="13.5" thickBot="1">
      <c r="B3" s="42" t="s">
        <v>165</v>
      </c>
      <c r="C3" s="42"/>
      <c r="D3" s="42"/>
      <c r="E3" s="42"/>
      <c r="F3" s="42"/>
      <c r="G3" s="47"/>
      <c r="H3" s="47"/>
      <c r="I3" s="42"/>
      <c r="J3" s="42"/>
      <c r="K3" s="42"/>
      <c r="L3" s="42"/>
      <c r="M3" s="42"/>
      <c r="N3" s="48"/>
      <c r="Z3" s="46"/>
      <c r="AA3" s="46"/>
      <c r="AB3" s="46"/>
      <c r="AC3" s="46"/>
      <c r="AD3" s="46"/>
    </row>
    <row r="4" spans="1:30">
      <c r="B4" s="85"/>
      <c r="C4" s="227" t="s">
        <v>71</v>
      </c>
      <c r="D4" s="227"/>
      <c r="E4" s="227" t="s">
        <v>72</v>
      </c>
      <c r="F4" s="227"/>
      <c r="G4" s="227" t="s">
        <v>73</v>
      </c>
      <c r="H4" s="227"/>
      <c r="I4" s="227" t="s">
        <v>74</v>
      </c>
      <c r="J4" s="227"/>
      <c r="K4" s="227" t="s">
        <v>75</v>
      </c>
      <c r="L4" s="227"/>
      <c r="M4" s="227" t="s">
        <v>30</v>
      </c>
      <c r="N4" s="228"/>
    </row>
    <row r="5" spans="1:30">
      <c r="B5" s="86"/>
      <c r="C5" s="83" t="s">
        <v>88</v>
      </c>
      <c r="D5" s="83" t="s">
        <v>34</v>
      </c>
      <c r="E5" s="83" t="s">
        <v>88</v>
      </c>
      <c r="F5" s="83" t="s">
        <v>34</v>
      </c>
      <c r="G5" s="83" t="s">
        <v>88</v>
      </c>
      <c r="H5" s="83" t="s">
        <v>34</v>
      </c>
      <c r="I5" s="83" t="s">
        <v>88</v>
      </c>
      <c r="J5" s="83" t="s">
        <v>34</v>
      </c>
      <c r="K5" s="83" t="s">
        <v>88</v>
      </c>
      <c r="L5" s="83" t="s">
        <v>34</v>
      </c>
      <c r="M5" s="83" t="s">
        <v>88</v>
      </c>
      <c r="N5" s="87" t="s">
        <v>34</v>
      </c>
    </row>
    <row r="6" spans="1:30">
      <c r="A6" s="51"/>
      <c r="B6" s="141" t="s">
        <v>140</v>
      </c>
      <c r="C6" s="234">
        <v>1</v>
      </c>
      <c r="D6" s="75">
        <f>C6/$C$48</f>
        <v>2.3923444976076554E-3</v>
      </c>
      <c r="E6" s="234"/>
      <c r="F6" s="75"/>
      <c r="G6" s="234"/>
      <c r="H6" s="75"/>
      <c r="I6" s="234"/>
      <c r="J6" s="75"/>
      <c r="K6" s="234"/>
      <c r="L6" s="75"/>
      <c r="M6" s="84">
        <f>SUM(C6,E6,G6,I6,K6)</f>
        <v>1</v>
      </c>
      <c r="N6" s="88">
        <f t="shared" ref="N6:N47" si="0">M6/$M$48</f>
        <v>6.9735006973500695E-4</v>
      </c>
      <c r="O6" s="15"/>
    </row>
    <row r="7" spans="1:30">
      <c r="A7" s="51"/>
      <c r="B7" s="141" t="s">
        <v>93</v>
      </c>
      <c r="C7" s="234">
        <v>1</v>
      </c>
      <c r="D7" s="75">
        <f>C7/$C$48</f>
        <v>2.3923444976076554E-3</v>
      </c>
      <c r="E7" s="234"/>
      <c r="F7" s="75"/>
      <c r="G7" s="234"/>
      <c r="H7" s="75"/>
      <c r="I7" s="234"/>
      <c r="J7" s="75"/>
      <c r="K7" s="234">
        <v>1</v>
      </c>
      <c r="L7" s="75">
        <f>K7/$K$48</f>
        <v>5.263157894736842E-3</v>
      </c>
      <c r="M7" s="84">
        <f t="shared" ref="M7:M47" si="1">SUM(C7,E7,G7,I7,K7)</f>
        <v>2</v>
      </c>
      <c r="N7" s="88">
        <f t="shared" si="0"/>
        <v>1.3947001394700139E-3</v>
      </c>
      <c r="O7" s="15"/>
    </row>
    <row r="8" spans="1:30">
      <c r="A8" s="51"/>
      <c r="B8" s="141" t="s">
        <v>94</v>
      </c>
      <c r="C8" s="234"/>
      <c r="D8" s="75"/>
      <c r="E8" s="234">
        <v>2</v>
      </c>
      <c r="F8" s="75">
        <f t="shared" ref="F8:F47" si="2">E8/$E$48</f>
        <v>5.8309037900874635E-3</v>
      </c>
      <c r="G8" s="234"/>
      <c r="H8" s="75"/>
      <c r="I8" s="234"/>
      <c r="J8" s="75"/>
      <c r="K8" s="234">
        <v>1</v>
      </c>
      <c r="L8" s="75">
        <f>K8/$K$48</f>
        <v>5.263157894736842E-3</v>
      </c>
      <c r="M8" s="84">
        <f t="shared" si="1"/>
        <v>3</v>
      </c>
      <c r="N8" s="88">
        <f t="shared" si="0"/>
        <v>2.0920502092050207E-3</v>
      </c>
      <c r="O8" s="15"/>
    </row>
    <row r="9" spans="1:30">
      <c r="A9" s="51"/>
      <c r="B9" s="141" t="s">
        <v>95</v>
      </c>
      <c r="C9" s="234">
        <v>94</v>
      </c>
      <c r="D9" s="75">
        <f t="shared" ref="D9:D14" si="3">C9/$C$48</f>
        <v>0.22488038277511962</v>
      </c>
      <c r="E9" s="234">
        <v>81</v>
      </c>
      <c r="F9" s="75">
        <f t="shared" si="2"/>
        <v>0.23615160349854228</v>
      </c>
      <c r="G9" s="234">
        <v>17</v>
      </c>
      <c r="H9" s="75">
        <f>G9/$G$48</f>
        <v>0.27868852459016391</v>
      </c>
      <c r="I9" s="234">
        <v>79</v>
      </c>
      <c r="J9" s="75">
        <f>I9/$I$48</f>
        <v>0.1872037914691943</v>
      </c>
      <c r="K9" s="234">
        <v>44</v>
      </c>
      <c r="L9" s="75">
        <f>K9/$K$48</f>
        <v>0.23157894736842105</v>
      </c>
      <c r="M9" s="84">
        <f t="shared" si="1"/>
        <v>315</v>
      </c>
      <c r="N9" s="88">
        <f t="shared" si="0"/>
        <v>0.21966527196652719</v>
      </c>
      <c r="O9" s="15"/>
    </row>
    <row r="10" spans="1:30">
      <c r="A10" s="51"/>
      <c r="B10" s="141" t="s">
        <v>96</v>
      </c>
      <c r="C10" s="234">
        <v>2</v>
      </c>
      <c r="D10" s="75">
        <f t="shared" si="3"/>
        <v>4.7846889952153108E-3</v>
      </c>
      <c r="E10" s="234"/>
      <c r="F10" s="75"/>
      <c r="G10" s="234"/>
      <c r="H10" s="75"/>
      <c r="I10" s="234"/>
      <c r="J10" s="75"/>
      <c r="K10" s="234"/>
      <c r="L10" s="75"/>
      <c r="M10" s="84">
        <f t="shared" si="1"/>
        <v>2</v>
      </c>
      <c r="N10" s="88">
        <f t="shared" si="0"/>
        <v>1.3947001394700139E-3</v>
      </c>
      <c r="O10" s="15"/>
    </row>
    <row r="11" spans="1:30">
      <c r="A11" s="51"/>
      <c r="B11" s="141" t="s">
        <v>144</v>
      </c>
      <c r="C11" s="234">
        <v>1</v>
      </c>
      <c r="D11" s="75">
        <f t="shared" si="3"/>
        <v>2.3923444976076554E-3</v>
      </c>
      <c r="E11" s="234"/>
      <c r="F11" s="75"/>
      <c r="G11" s="234"/>
      <c r="H11" s="75"/>
      <c r="I11" s="234"/>
      <c r="J11" s="75"/>
      <c r="K11" s="234"/>
      <c r="L11" s="75"/>
      <c r="M11" s="84">
        <f t="shared" si="1"/>
        <v>1</v>
      </c>
      <c r="N11" s="88">
        <f t="shared" si="0"/>
        <v>6.9735006973500695E-4</v>
      </c>
      <c r="O11" s="15"/>
    </row>
    <row r="12" spans="1:30">
      <c r="A12" s="51"/>
      <c r="B12" s="141" t="s">
        <v>97</v>
      </c>
      <c r="C12" s="234">
        <v>6</v>
      </c>
      <c r="D12" s="75">
        <f t="shared" si="3"/>
        <v>1.4354066985645933E-2</v>
      </c>
      <c r="E12" s="234">
        <v>3</v>
      </c>
      <c r="F12" s="75">
        <f t="shared" si="2"/>
        <v>8.7463556851311956E-3</v>
      </c>
      <c r="G12" s="234">
        <v>2</v>
      </c>
      <c r="H12" s="75">
        <f>G12/$G$48</f>
        <v>3.2786885245901641E-2</v>
      </c>
      <c r="I12" s="234">
        <v>13</v>
      </c>
      <c r="J12" s="75">
        <f>I12/$I$48</f>
        <v>3.0805687203791468E-2</v>
      </c>
      <c r="K12" s="234">
        <v>4</v>
      </c>
      <c r="L12" s="75">
        <f>K12/$K$48</f>
        <v>2.1052631578947368E-2</v>
      </c>
      <c r="M12" s="84">
        <f t="shared" si="1"/>
        <v>28</v>
      </c>
      <c r="N12" s="88">
        <f t="shared" si="0"/>
        <v>1.9525801952580194E-2</v>
      </c>
      <c r="O12" s="15"/>
    </row>
    <row r="13" spans="1:30">
      <c r="A13" s="51"/>
      <c r="B13" s="141" t="s">
        <v>98</v>
      </c>
      <c r="C13" s="234">
        <v>2</v>
      </c>
      <c r="D13" s="75">
        <f t="shared" si="3"/>
        <v>4.7846889952153108E-3</v>
      </c>
      <c r="E13" s="234">
        <v>1</v>
      </c>
      <c r="F13" s="75">
        <f t="shared" si="2"/>
        <v>2.9154518950437317E-3</v>
      </c>
      <c r="G13" s="234">
        <v>1</v>
      </c>
      <c r="H13" s="75">
        <f>G13/$G$48</f>
        <v>1.6393442622950821E-2</v>
      </c>
      <c r="I13" s="234">
        <v>6</v>
      </c>
      <c r="J13" s="75">
        <f>I13/$I$48</f>
        <v>1.4218009478672985E-2</v>
      </c>
      <c r="K13" s="234">
        <v>3</v>
      </c>
      <c r="L13" s="75">
        <f>K13/$K$48</f>
        <v>1.5789473684210527E-2</v>
      </c>
      <c r="M13" s="84">
        <f t="shared" si="1"/>
        <v>13</v>
      </c>
      <c r="N13" s="88">
        <f t="shared" si="0"/>
        <v>9.06555090655509E-3</v>
      </c>
      <c r="O13" s="15"/>
    </row>
    <row r="14" spans="1:30">
      <c r="A14" s="51"/>
      <c r="B14" s="141" t="s">
        <v>99</v>
      </c>
      <c r="C14" s="234">
        <v>2</v>
      </c>
      <c r="D14" s="75">
        <f t="shared" si="3"/>
        <v>4.7846889952153108E-3</v>
      </c>
      <c r="E14" s="234"/>
      <c r="F14" s="75"/>
      <c r="G14" s="234"/>
      <c r="H14" s="75"/>
      <c r="I14" s="234"/>
      <c r="J14" s="75"/>
      <c r="K14" s="234">
        <v>1</v>
      </c>
      <c r="L14" s="75">
        <f>K14/$K$48</f>
        <v>5.263157894736842E-3</v>
      </c>
      <c r="M14" s="84">
        <f t="shared" si="1"/>
        <v>3</v>
      </c>
      <c r="N14" s="88">
        <f t="shared" si="0"/>
        <v>2.0920502092050207E-3</v>
      </c>
      <c r="O14" s="15"/>
    </row>
    <row r="15" spans="1:30">
      <c r="A15" s="51"/>
      <c r="B15" s="141" t="s">
        <v>100</v>
      </c>
      <c r="C15" s="234"/>
      <c r="D15" s="75"/>
      <c r="E15" s="234"/>
      <c r="F15" s="75"/>
      <c r="G15" s="234"/>
      <c r="H15" s="75"/>
      <c r="I15" s="234">
        <v>3</v>
      </c>
      <c r="J15" s="75">
        <f>I15/$I$48</f>
        <v>7.1090047393364926E-3</v>
      </c>
      <c r="K15" s="234">
        <v>1</v>
      </c>
      <c r="L15" s="75">
        <f>K15/$K$48</f>
        <v>5.263157894736842E-3</v>
      </c>
      <c r="M15" s="84">
        <f t="shared" si="1"/>
        <v>4</v>
      </c>
      <c r="N15" s="88">
        <f t="shared" si="0"/>
        <v>2.7894002789400278E-3</v>
      </c>
      <c r="O15" s="15"/>
    </row>
    <row r="16" spans="1:30">
      <c r="A16" s="51"/>
      <c r="B16" s="141" t="s">
        <v>101</v>
      </c>
      <c r="C16" s="234"/>
      <c r="D16" s="75"/>
      <c r="E16" s="234">
        <v>1</v>
      </c>
      <c r="F16" s="75">
        <f t="shared" si="2"/>
        <v>2.9154518950437317E-3</v>
      </c>
      <c r="G16" s="234"/>
      <c r="H16" s="75"/>
      <c r="I16" s="234">
        <v>3</v>
      </c>
      <c r="J16" s="75">
        <f>I16/$I$48</f>
        <v>7.1090047393364926E-3</v>
      </c>
      <c r="K16" s="234">
        <v>1</v>
      </c>
      <c r="L16" s="75">
        <f>K16/$K$48</f>
        <v>5.263157894736842E-3</v>
      </c>
      <c r="M16" s="84">
        <f t="shared" si="1"/>
        <v>5</v>
      </c>
      <c r="N16" s="88">
        <f t="shared" si="0"/>
        <v>3.4867503486750349E-3</v>
      </c>
      <c r="O16" s="15"/>
    </row>
    <row r="17" spans="1:15">
      <c r="A17" s="51"/>
      <c r="B17" s="141" t="s">
        <v>102</v>
      </c>
      <c r="C17" s="234">
        <v>4</v>
      </c>
      <c r="D17" s="75">
        <f>C17/$C$48</f>
        <v>9.5693779904306216E-3</v>
      </c>
      <c r="E17" s="234">
        <v>1</v>
      </c>
      <c r="F17" s="75">
        <f t="shared" si="2"/>
        <v>2.9154518950437317E-3</v>
      </c>
      <c r="G17" s="234"/>
      <c r="H17" s="75"/>
      <c r="I17" s="234"/>
      <c r="J17" s="75"/>
      <c r="K17" s="234"/>
      <c r="L17" s="75"/>
      <c r="M17" s="84">
        <f t="shared" si="1"/>
        <v>5</v>
      </c>
      <c r="N17" s="88">
        <f t="shared" si="0"/>
        <v>3.4867503486750349E-3</v>
      </c>
      <c r="O17" s="15"/>
    </row>
    <row r="18" spans="1:15">
      <c r="A18" s="51"/>
      <c r="B18" s="141" t="s">
        <v>103</v>
      </c>
      <c r="C18" s="234"/>
      <c r="D18" s="75"/>
      <c r="E18" s="234"/>
      <c r="F18" s="75"/>
      <c r="G18" s="234"/>
      <c r="H18" s="75"/>
      <c r="I18" s="234">
        <v>1</v>
      </c>
      <c r="J18" s="75">
        <f t="shared" ref="J18:J31" si="4">I18/$I$48</f>
        <v>2.3696682464454978E-3</v>
      </c>
      <c r="K18" s="234"/>
      <c r="L18" s="75"/>
      <c r="M18" s="84">
        <f t="shared" si="1"/>
        <v>1</v>
      </c>
      <c r="N18" s="88">
        <f t="shared" si="0"/>
        <v>6.9735006973500695E-4</v>
      </c>
      <c r="O18" s="15"/>
    </row>
    <row r="19" spans="1:15">
      <c r="A19" s="51"/>
      <c r="B19" s="141" t="s">
        <v>104</v>
      </c>
      <c r="C19" s="234">
        <v>16</v>
      </c>
      <c r="D19" s="75">
        <f>C19/$C$48</f>
        <v>3.8277511961722487E-2</v>
      </c>
      <c r="E19" s="234">
        <v>59</v>
      </c>
      <c r="F19" s="75">
        <f t="shared" si="2"/>
        <v>0.17201166180758018</v>
      </c>
      <c r="G19" s="234">
        <v>12</v>
      </c>
      <c r="H19" s="75">
        <f>G19/$G$48</f>
        <v>0.19672131147540983</v>
      </c>
      <c r="I19" s="234">
        <v>42</v>
      </c>
      <c r="J19" s="75">
        <f t="shared" si="4"/>
        <v>9.9526066350710901E-2</v>
      </c>
      <c r="K19" s="234">
        <v>32</v>
      </c>
      <c r="L19" s="75">
        <f t="shared" ref="L19:L24" si="5">K19/$K$48</f>
        <v>0.16842105263157894</v>
      </c>
      <c r="M19" s="84">
        <f t="shared" si="1"/>
        <v>161</v>
      </c>
      <c r="N19" s="88">
        <f t="shared" si="0"/>
        <v>0.11227336122733612</v>
      </c>
      <c r="O19" s="15"/>
    </row>
    <row r="20" spans="1:15">
      <c r="A20" s="51"/>
      <c r="B20" s="141" t="s">
        <v>105</v>
      </c>
      <c r="C20" s="234">
        <v>2</v>
      </c>
      <c r="D20" s="75">
        <f>C20/$C$48</f>
        <v>4.7846889952153108E-3</v>
      </c>
      <c r="E20" s="234">
        <v>1</v>
      </c>
      <c r="F20" s="75">
        <f t="shared" si="2"/>
        <v>2.9154518950437317E-3</v>
      </c>
      <c r="G20" s="234"/>
      <c r="H20" s="75"/>
      <c r="I20" s="234">
        <v>1</v>
      </c>
      <c r="J20" s="75">
        <f t="shared" si="4"/>
        <v>2.3696682464454978E-3</v>
      </c>
      <c r="K20" s="234"/>
      <c r="L20" s="75"/>
      <c r="M20" s="84">
        <f t="shared" si="1"/>
        <v>4</v>
      </c>
      <c r="N20" s="88">
        <f t="shared" si="0"/>
        <v>2.7894002789400278E-3</v>
      </c>
      <c r="O20" s="15"/>
    </row>
    <row r="21" spans="1:15">
      <c r="A21" s="51"/>
      <c r="B21" s="141" t="s">
        <v>106</v>
      </c>
      <c r="C21" s="234">
        <v>2</v>
      </c>
      <c r="D21" s="75">
        <f>C21/$C$48</f>
        <v>4.7846889952153108E-3</v>
      </c>
      <c r="E21" s="234">
        <v>3</v>
      </c>
      <c r="F21" s="75">
        <f t="shared" si="2"/>
        <v>8.7463556851311956E-3</v>
      </c>
      <c r="G21" s="234"/>
      <c r="H21" s="75"/>
      <c r="I21" s="234">
        <v>8</v>
      </c>
      <c r="J21" s="75">
        <f t="shared" si="4"/>
        <v>1.8957345971563982E-2</v>
      </c>
      <c r="K21" s="234">
        <v>3</v>
      </c>
      <c r="L21" s="75">
        <f t="shared" si="5"/>
        <v>1.5789473684210527E-2</v>
      </c>
      <c r="M21" s="84">
        <f t="shared" si="1"/>
        <v>16</v>
      </c>
      <c r="N21" s="88">
        <f t="shared" si="0"/>
        <v>1.1157601115760111E-2</v>
      </c>
      <c r="O21" s="15"/>
    </row>
    <row r="22" spans="1:15">
      <c r="A22" s="51"/>
      <c r="B22" s="141" t="s">
        <v>107</v>
      </c>
      <c r="C22" s="234">
        <v>146</v>
      </c>
      <c r="D22" s="75">
        <f>C22/$C$48</f>
        <v>0.34928229665071769</v>
      </c>
      <c r="E22" s="234">
        <v>79</v>
      </c>
      <c r="F22" s="75">
        <f t="shared" si="2"/>
        <v>0.23032069970845481</v>
      </c>
      <c r="G22" s="234">
        <v>9</v>
      </c>
      <c r="H22" s="75">
        <f>G22/$G$48</f>
        <v>0.14754098360655737</v>
      </c>
      <c r="I22" s="234">
        <v>105</v>
      </c>
      <c r="J22" s="75">
        <f t="shared" si="4"/>
        <v>0.24881516587677724</v>
      </c>
      <c r="K22" s="234">
        <v>50</v>
      </c>
      <c r="L22" s="75">
        <f t="shared" si="5"/>
        <v>0.26315789473684209</v>
      </c>
      <c r="M22" s="84">
        <f t="shared" si="1"/>
        <v>389</v>
      </c>
      <c r="N22" s="88">
        <f t="shared" si="0"/>
        <v>0.27126917712691773</v>
      </c>
      <c r="O22" s="15"/>
    </row>
    <row r="23" spans="1:15">
      <c r="A23" s="51"/>
      <c r="B23" s="141" t="s">
        <v>108</v>
      </c>
      <c r="C23" s="234">
        <v>1</v>
      </c>
      <c r="D23" s="75">
        <f>C23/$C$48</f>
        <v>2.3923444976076554E-3</v>
      </c>
      <c r="E23" s="234">
        <v>4</v>
      </c>
      <c r="F23" s="75">
        <f t="shared" si="2"/>
        <v>1.1661807580174927E-2</v>
      </c>
      <c r="G23" s="234"/>
      <c r="H23" s="75"/>
      <c r="I23" s="234">
        <v>2</v>
      </c>
      <c r="J23" s="75">
        <f t="shared" si="4"/>
        <v>4.7393364928909956E-3</v>
      </c>
      <c r="K23" s="234"/>
      <c r="L23" s="75"/>
      <c r="M23" s="84">
        <f t="shared" si="1"/>
        <v>7</v>
      </c>
      <c r="N23" s="88">
        <f t="shared" si="0"/>
        <v>4.8814504881450485E-3</v>
      </c>
      <c r="O23" s="15"/>
    </row>
    <row r="24" spans="1:15">
      <c r="A24" s="51"/>
      <c r="B24" s="141" t="s">
        <v>109</v>
      </c>
      <c r="C24" s="234"/>
      <c r="D24" s="75"/>
      <c r="E24" s="234">
        <v>1</v>
      </c>
      <c r="F24" s="75">
        <f t="shared" si="2"/>
        <v>2.9154518950437317E-3</v>
      </c>
      <c r="G24" s="234">
        <v>1</v>
      </c>
      <c r="H24" s="75">
        <f>G24/$G$48</f>
        <v>1.6393442622950821E-2</v>
      </c>
      <c r="I24" s="234">
        <v>1</v>
      </c>
      <c r="J24" s="75">
        <f t="shared" si="4"/>
        <v>2.3696682464454978E-3</v>
      </c>
      <c r="K24" s="234">
        <v>1</v>
      </c>
      <c r="L24" s="75">
        <f t="shared" si="5"/>
        <v>5.263157894736842E-3</v>
      </c>
      <c r="M24" s="84">
        <f t="shared" si="1"/>
        <v>4</v>
      </c>
      <c r="N24" s="88">
        <f t="shared" si="0"/>
        <v>2.7894002789400278E-3</v>
      </c>
      <c r="O24" s="15"/>
    </row>
    <row r="25" spans="1:15">
      <c r="A25" s="51"/>
      <c r="B25" s="141" t="s">
        <v>145</v>
      </c>
      <c r="C25" s="234"/>
      <c r="D25" s="75"/>
      <c r="E25" s="234"/>
      <c r="F25" s="75"/>
      <c r="G25" s="234"/>
      <c r="H25" s="75"/>
      <c r="I25" s="234">
        <v>1</v>
      </c>
      <c r="J25" s="75">
        <f t="shared" si="4"/>
        <v>2.3696682464454978E-3</v>
      </c>
      <c r="K25" s="234"/>
      <c r="L25" s="75"/>
      <c r="M25" s="84">
        <f t="shared" si="1"/>
        <v>1</v>
      </c>
      <c r="N25" s="88">
        <f t="shared" si="0"/>
        <v>6.9735006973500695E-4</v>
      </c>
      <c r="O25" s="15"/>
    </row>
    <row r="26" spans="1:15">
      <c r="A26" s="51"/>
      <c r="B26" s="141" t="s">
        <v>110</v>
      </c>
      <c r="C26" s="234"/>
      <c r="D26" s="75"/>
      <c r="E26" s="234">
        <v>2</v>
      </c>
      <c r="F26" s="75">
        <f t="shared" si="2"/>
        <v>5.8309037900874635E-3</v>
      </c>
      <c r="G26" s="234"/>
      <c r="H26" s="75"/>
      <c r="I26" s="234">
        <v>2</v>
      </c>
      <c r="J26" s="75">
        <f t="shared" si="4"/>
        <v>4.7393364928909956E-3</v>
      </c>
      <c r="K26" s="234"/>
      <c r="L26" s="75"/>
      <c r="M26" s="84">
        <f t="shared" si="1"/>
        <v>4</v>
      </c>
      <c r="N26" s="88">
        <f t="shared" si="0"/>
        <v>2.7894002789400278E-3</v>
      </c>
      <c r="O26" s="15"/>
    </row>
    <row r="27" spans="1:15">
      <c r="A27" s="51"/>
      <c r="B27" s="141" t="s">
        <v>133</v>
      </c>
      <c r="C27" s="234"/>
      <c r="D27" s="75"/>
      <c r="E27" s="234"/>
      <c r="F27" s="75"/>
      <c r="G27" s="234"/>
      <c r="H27" s="75"/>
      <c r="I27" s="234">
        <v>1</v>
      </c>
      <c r="J27" s="75">
        <f t="shared" si="4"/>
        <v>2.3696682464454978E-3</v>
      </c>
      <c r="K27" s="234"/>
      <c r="L27" s="75"/>
      <c r="M27" s="84">
        <f t="shared" si="1"/>
        <v>1</v>
      </c>
      <c r="N27" s="88">
        <f t="shared" si="0"/>
        <v>6.9735006973500695E-4</v>
      </c>
      <c r="O27" s="15"/>
    </row>
    <row r="28" spans="1:15">
      <c r="A28" s="51"/>
      <c r="B28" s="141" t="s">
        <v>146</v>
      </c>
      <c r="C28" s="234"/>
      <c r="D28" s="75"/>
      <c r="E28" s="234"/>
      <c r="F28" s="75"/>
      <c r="G28" s="234"/>
      <c r="H28" s="75"/>
      <c r="I28" s="234">
        <v>1</v>
      </c>
      <c r="J28" s="75">
        <f t="shared" si="4"/>
        <v>2.3696682464454978E-3</v>
      </c>
      <c r="K28" s="234"/>
      <c r="L28" s="75"/>
      <c r="M28" s="84">
        <f t="shared" si="1"/>
        <v>1</v>
      </c>
      <c r="N28" s="88">
        <f t="shared" si="0"/>
        <v>6.9735006973500695E-4</v>
      </c>
      <c r="O28" s="15"/>
    </row>
    <row r="29" spans="1:15">
      <c r="A29" s="51"/>
      <c r="B29" s="141" t="s">
        <v>111</v>
      </c>
      <c r="C29" s="234">
        <v>6</v>
      </c>
      <c r="D29" s="75">
        <f>C29/$C$48</f>
        <v>1.4354066985645933E-2</v>
      </c>
      <c r="E29" s="234">
        <v>4</v>
      </c>
      <c r="F29" s="75">
        <f t="shared" si="2"/>
        <v>1.1661807580174927E-2</v>
      </c>
      <c r="G29" s="234"/>
      <c r="H29" s="75"/>
      <c r="I29" s="234">
        <v>7</v>
      </c>
      <c r="J29" s="75">
        <f t="shared" si="4"/>
        <v>1.6587677725118485E-2</v>
      </c>
      <c r="K29" s="234">
        <v>2</v>
      </c>
      <c r="L29" s="75">
        <f>K29/$K$48</f>
        <v>1.0526315789473684E-2</v>
      </c>
      <c r="M29" s="84">
        <f t="shared" si="1"/>
        <v>19</v>
      </c>
      <c r="N29" s="88">
        <f t="shared" si="0"/>
        <v>1.3249651324965132E-2</v>
      </c>
      <c r="O29" s="15"/>
    </row>
    <row r="30" spans="1:15">
      <c r="A30" s="51"/>
      <c r="B30" s="141" t="s">
        <v>131</v>
      </c>
      <c r="C30" s="234"/>
      <c r="D30" s="75"/>
      <c r="E30" s="234"/>
      <c r="F30" s="75"/>
      <c r="G30" s="234"/>
      <c r="H30" s="75"/>
      <c r="I30" s="234">
        <v>2</v>
      </c>
      <c r="J30" s="75">
        <f t="shared" si="4"/>
        <v>4.7393364928909956E-3</v>
      </c>
      <c r="K30" s="234"/>
      <c r="L30" s="75"/>
      <c r="M30" s="84">
        <f t="shared" si="1"/>
        <v>2</v>
      </c>
      <c r="N30" s="88">
        <f t="shared" si="0"/>
        <v>1.3947001394700139E-3</v>
      </c>
      <c r="O30" s="15"/>
    </row>
    <row r="31" spans="1:15">
      <c r="A31" s="51"/>
      <c r="B31" s="141" t="s">
        <v>112</v>
      </c>
      <c r="C31" s="234">
        <v>4</v>
      </c>
      <c r="D31" s="75">
        <f t="shared" ref="D31:D40" si="6">C31/$C$48</f>
        <v>9.5693779904306216E-3</v>
      </c>
      <c r="E31" s="234">
        <v>5</v>
      </c>
      <c r="F31" s="75">
        <f t="shared" si="2"/>
        <v>1.4577259475218658E-2</v>
      </c>
      <c r="G31" s="234"/>
      <c r="H31" s="75"/>
      <c r="I31" s="234">
        <v>5</v>
      </c>
      <c r="J31" s="75">
        <f t="shared" si="4"/>
        <v>1.1848341232227487E-2</v>
      </c>
      <c r="K31" s="234">
        <v>1</v>
      </c>
      <c r="L31" s="75">
        <f t="shared" ref="L31:L32" si="7">K31/$K$48</f>
        <v>5.263157894736842E-3</v>
      </c>
      <c r="M31" s="84">
        <f t="shared" si="1"/>
        <v>15</v>
      </c>
      <c r="N31" s="88">
        <f t="shared" si="0"/>
        <v>1.0460251046025104E-2</v>
      </c>
      <c r="O31" s="15"/>
    </row>
    <row r="32" spans="1:15">
      <c r="A32" s="51"/>
      <c r="B32" s="141" t="s">
        <v>138</v>
      </c>
      <c r="C32" s="234"/>
      <c r="D32" s="75"/>
      <c r="E32" s="234"/>
      <c r="F32" s="75"/>
      <c r="G32" s="234"/>
      <c r="H32" s="75"/>
      <c r="I32" s="234"/>
      <c r="J32" s="75"/>
      <c r="K32" s="234">
        <v>1</v>
      </c>
      <c r="L32" s="75">
        <f t="shared" si="7"/>
        <v>5.263157894736842E-3</v>
      </c>
      <c r="M32" s="84">
        <f t="shared" si="1"/>
        <v>1</v>
      </c>
      <c r="N32" s="88">
        <f t="shared" si="0"/>
        <v>6.9735006973500695E-4</v>
      </c>
      <c r="O32" s="15"/>
    </row>
    <row r="33" spans="1:15">
      <c r="A33" s="51"/>
      <c r="B33" s="141" t="s">
        <v>113</v>
      </c>
      <c r="C33" s="234">
        <v>2</v>
      </c>
      <c r="D33" s="75">
        <f t="shared" si="6"/>
        <v>4.7846889952153108E-3</v>
      </c>
      <c r="E33" s="234"/>
      <c r="F33" s="75"/>
      <c r="G33" s="234"/>
      <c r="H33" s="75"/>
      <c r="I33" s="234">
        <v>1</v>
      </c>
      <c r="J33" s="75">
        <f t="shared" ref="J33" si="8">I33/$I$48</f>
        <v>2.3696682464454978E-3</v>
      </c>
      <c r="K33" s="234"/>
      <c r="L33" s="75"/>
      <c r="M33" s="84">
        <f t="shared" si="1"/>
        <v>3</v>
      </c>
      <c r="N33" s="88">
        <f t="shared" si="0"/>
        <v>2.0920502092050207E-3</v>
      </c>
      <c r="O33" s="15"/>
    </row>
    <row r="34" spans="1:15">
      <c r="A34" s="51"/>
      <c r="B34" s="141" t="s">
        <v>114</v>
      </c>
      <c r="C34" s="234">
        <v>1</v>
      </c>
      <c r="D34" s="75">
        <f t="shared" si="6"/>
        <v>2.3923444976076554E-3</v>
      </c>
      <c r="E34" s="234">
        <v>1</v>
      </c>
      <c r="F34" s="75">
        <f t="shared" si="2"/>
        <v>2.9154518950437317E-3</v>
      </c>
      <c r="G34" s="234"/>
      <c r="H34" s="75"/>
      <c r="I34" s="234"/>
      <c r="J34" s="75"/>
      <c r="K34" s="234"/>
      <c r="L34" s="75"/>
      <c r="M34" s="84">
        <f t="shared" si="1"/>
        <v>2</v>
      </c>
      <c r="N34" s="88">
        <f t="shared" si="0"/>
        <v>1.3947001394700139E-3</v>
      </c>
      <c r="O34" s="15"/>
    </row>
    <row r="35" spans="1:15">
      <c r="A35" s="51"/>
      <c r="B35" s="141" t="s">
        <v>115</v>
      </c>
      <c r="C35" s="234">
        <v>9</v>
      </c>
      <c r="D35" s="75">
        <f t="shared" si="6"/>
        <v>2.1531100478468901E-2</v>
      </c>
      <c r="E35" s="234">
        <v>10</v>
      </c>
      <c r="F35" s="75">
        <f t="shared" si="2"/>
        <v>2.9154518950437316E-2</v>
      </c>
      <c r="G35" s="234">
        <v>5</v>
      </c>
      <c r="H35" s="75">
        <f t="shared" ref="H35:H37" si="9">G35/$G$48</f>
        <v>8.1967213114754092E-2</v>
      </c>
      <c r="I35" s="234">
        <v>29</v>
      </c>
      <c r="J35" s="75">
        <f>I35/$I$48</f>
        <v>6.8720379146919433E-2</v>
      </c>
      <c r="K35" s="234">
        <v>7</v>
      </c>
      <c r="L35" s="75">
        <f t="shared" ref="L35:L37" si="10">K35/$K$48</f>
        <v>3.6842105263157891E-2</v>
      </c>
      <c r="M35" s="84">
        <f t="shared" si="1"/>
        <v>60</v>
      </c>
      <c r="N35" s="88">
        <f t="shared" si="0"/>
        <v>4.1841004184100417E-2</v>
      </c>
      <c r="O35" s="15"/>
    </row>
    <row r="36" spans="1:15">
      <c r="A36" s="51"/>
      <c r="B36" s="141" t="s">
        <v>136</v>
      </c>
      <c r="C36" s="234">
        <v>1</v>
      </c>
      <c r="D36" s="75">
        <f t="shared" si="6"/>
        <v>2.3923444976076554E-3</v>
      </c>
      <c r="E36" s="234"/>
      <c r="F36" s="75"/>
      <c r="G36" s="234"/>
      <c r="H36" s="75"/>
      <c r="I36" s="234">
        <v>1</v>
      </c>
      <c r="J36" s="75">
        <f t="shared" ref="J36:J37" si="11">I36/$I$48</f>
        <v>2.3696682464454978E-3</v>
      </c>
      <c r="K36" s="234"/>
      <c r="L36" s="75"/>
      <c r="M36" s="84">
        <f t="shared" si="1"/>
        <v>2</v>
      </c>
      <c r="N36" s="88">
        <f t="shared" si="0"/>
        <v>1.3947001394700139E-3</v>
      </c>
      <c r="O36" s="15"/>
    </row>
    <row r="37" spans="1:15">
      <c r="A37" s="51" t="s">
        <v>125</v>
      </c>
      <c r="B37" s="141" t="s">
        <v>116</v>
      </c>
      <c r="C37" s="234">
        <v>104</v>
      </c>
      <c r="D37" s="75">
        <f t="shared" si="6"/>
        <v>0.24880382775119617</v>
      </c>
      <c r="E37" s="234">
        <v>69</v>
      </c>
      <c r="F37" s="75">
        <f t="shared" si="2"/>
        <v>0.20116618075801748</v>
      </c>
      <c r="G37" s="234">
        <v>10</v>
      </c>
      <c r="H37" s="75">
        <f t="shared" si="9"/>
        <v>0.16393442622950818</v>
      </c>
      <c r="I37" s="234">
        <v>99</v>
      </c>
      <c r="J37" s="75">
        <f t="shared" si="11"/>
        <v>0.23459715639810427</v>
      </c>
      <c r="K37" s="234">
        <v>35</v>
      </c>
      <c r="L37" s="75">
        <f t="shared" si="10"/>
        <v>0.18421052631578946</v>
      </c>
      <c r="M37" s="84">
        <f t="shared" si="1"/>
        <v>317</v>
      </c>
      <c r="N37" s="88">
        <f t="shared" si="0"/>
        <v>0.2210599721059972</v>
      </c>
      <c r="O37" s="15"/>
    </row>
    <row r="38" spans="1:15">
      <c r="A38" s="51"/>
      <c r="B38" s="141" t="s">
        <v>125</v>
      </c>
      <c r="C38" s="234">
        <v>1</v>
      </c>
      <c r="D38" s="75">
        <f t="shared" si="6"/>
        <v>2.3923444976076554E-3</v>
      </c>
      <c r="E38" s="234">
        <v>1</v>
      </c>
      <c r="F38" s="75">
        <f t="shared" si="2"/>
        <v>2.9154518950437317E-3</v>
      </c>
      <c r="G38" s="234"/>
      <c r="H38" s="75"/>
      <c r="I38" s="234"/>
      <c r="J38" s="75"/>
      <c r="K38" s="234"/>
      <c r="L38" s="75"/>
      <c r="M38" s="84">
        <f t="shared" si="1"/>
        <v>2</v>
      </c>
      <c r="N38" s="88">
        <f t="shared" si="0"/>
        <v>1.3947001394700139E-3</v>
      </c>
      <c r="O38" s="15"/>
    </row>
    <row r="39" spans="1:15">
      <c r="A39" s="51"/>
      <c r="B39" s="141" t="s">
        <v>117</v>
      </c>
      <c r="C39" s="234">
        <v>1</v>
      </c>
      <c r="D39" s="75">
        <f t="shared" si="6"/>
        <v>2.3923444976076554E-3</v>
      </c>
      <c r="E39" s="234"/>
      <c r="F39" s="75"/>
      <c r="G39" s="234"/>
      <c r="H39" s="75"/>
      <c r="I39" s="234"/>
      <c r="J39" s="75"/>
      <c r="K39" s="234"/>
      <c r="L39" s="75"/>
      <c r="M39" s="84">
        <f t="shared" si="1"/>
        <v>1</v>
      </c>
      <c r="N39" s="88">
        <f t="shared" si="0"/>
        <v>6.9735006973500695E-4</v>
      </c>
      <c r="O39" s="15"/>
    </row>
    <row r="40" spans="1:15">
      <c r="A40" s="51"/>
      <c r="B40" s="141" t="s">
        <v>118</v>
      </c>
      <c r="C40" s="234">
        <v>2</v>
      </c>
      <c r="D40" s="75">
        <f t="shared" si="6"/>
        <v>4.7846889952153108E-3</v>
      </c>
      <c r="E40" s="234"/>
      <c r="F40" s="75"/>
      <c r="G40" s="234"/>
      <c r="H40" s="75"/>
      <c r="I40" s="234"/>
      <c r="J40" s="75"/>
      <c r="K40" s="234"/>
      <c r="L40" s="75"/>
      <c r="M40" s="84">
        <f t="shared" si="1"/>
        <v>2</v>
      </c>
      <c r="N40" s="88">
        <f t="shared" si="0"/>
        <v>1.3947001394700139E-3</v>
      </c>
      <c r="O40" s="15"/>
    </row>
    <row r="41" spans="1:15">
      <c r="A41" s="51"/>
      <c r="B41" s="141" t="s">
        <v>119</v>
      </c>
      <c r="C41" s="234"/>
      <c r="D41" s="75"/>
      <c r="E41" s="234">
        <v>2</v>
      </c>
      <c r="F41" s="75">
        <f t="shared" si="2"/>
        <v>5.8309037900874635E-3</v>
      </c>
      <c r="G41" s="234"/>
      <c r="H41" s="75"/>
      <c r="I41" s="234">
        <v>1</v>
      </c>
      <c r="J41" s="75">
        <f>I41/$I$48</f>
        <v>2.3696682464454978E-3</v>
      </c>
      <c r="K41" s="234"/>
      <c r="L41" s="75"/>
      <c r="M41" s="84">
        <f t="shared" si="1"/>
        <v>3</v>
      </c>
      <c r="N41" s="88">
        <f t="shared" si="0"/>
        <v>2.0920502092050207E-3</v>
      </c>
      <c r="O41" s="15"/>
    </row>
    <row r="42" spans="1:15">
      <c r="A42" s="51"/>
      <c r="B42" s="141" t="s">
        <v>141</v>
      </c>
      <c r="C42" s="234"/>
      <c r="D42" s="75"/>
      <c r="E42" s="234"/>
      <c r="F42" s="75"/>
      <c r="G42" s="234"/>
      <c r="H42" s="75"/>
      <c r="I42" s="234"/>
      <c r="J42" s="75"/>
      <c r="K42" s="234">
        <v>1</v>
      </c>
      <c r="L42" s="75">
        <f t="shared" ref="L42:L45" si="12">K42/$K$48</f>
        <v>5.263157894736842E-3</v>
      </c>
      <c r="M42" s="84">
        <f t="shared" si="1"/>
        <v>1</v>
      </c>
      <c r="N42" s="88">
        <f t="shared" si="0"/>
        <v>6.9735006973500695E-4</v>
      </c>
      <c r="O42" s="15"/>
    </row>
    <row r="43" spans="1:15">
      <c r="A43" s="51"/>
      <c r="B43" s="141" t="s">
        <v>120</v>
      </c>
      <c r="C43" s="234">
        <v>6</v>
      </c>
      <c r="D43" s="75">
        <f t="shared" ref="D43:D44" si="13">C43/$C$48</f>
        <v>1.4354066985645933E-2</v>
      </c>
      <c r="E43" s="234">
        <v>8</v>
      </c>
      <c r="F43" s="75">
        <f t="shared" si="2"/>
        <v>2.3323615160349854E-2</v>
      </c>
      <c r="G43" s="234">
        <v>2</v>
      </c>
      <c r="H43" s="75">
        <f t="shared" ref="H43:H45" si="14">G43/$G$48</f>
        <v>3.2786885245901641E-2</v>
      </c>
      <c r="I43" s="234">
        <v>8</v>
      </c>
      <c r="J43" s="75">
        <f>I43/$I$48</f>
        <v>1.8957345971563982E-2</v>
      </c>
      <c r="K43" s="234"/>
      <c r="L43" s="75"/>
      <c r="M43" s="84">
        <f t="shared" si="1"/>
        <v>24</v>
      </c>
      <c r="N43" s="88">
        <f t="shared" si="0"/>
        <v>1.6736401673640166E-2</v>
      </c>
      <c r="O43" s="15"/>
    </row>
    <row r="44" spans="1:15">
      <c r="A44" s="51"/>
      <c r="B44" s="141" t="s">
        <v>134</v>
      </c>
      <c r="C44" s="234">
        <v>1</v>
      </c>
      <c r="D44" s="75">
        <f t="shared" si="13"/>
        <v>2.3923444976076554E-3</v>
      </c>
      <c r="E44" s="234"/>
      <c r="F44" s="75"/>
      <c r="G44" s="234"/>
      <c r="H44" s="75"/>
      <c r="I44" s="234"/>
      <c r="J44" s="75"/>
      <c r="K44" s="234"/>
      <c r="L44" s="75"/>
      <c r="M44" s="84">
        <f t="shared" si="1"/>
        <v>1</v>
      </c>
      <c r="N44" s="88">
        <f t="shared" si="0"/>
        <v>6.9735006973500695E-4</v>
      </c>
      <c r="O44" s="15"/>
    </row>
    <row r="45" spans="1:15">
      <c r="A45" s="51"/>
      <c r="B45" s="141" t="s">
        <v>121</v>
      </c>
      <c r="C45" s="234"/>
      <c r="D45" s="75"/>
      <c r="E45" s="234">
        <v>3</v>
      </c>
      <c r="F45" s="75">
        <f t="shared" si="2"/>
        <v>8.7463556851311956E-3</v>
      </c>
      <c r="G45" s="234">
        <v>2</v>
      </c>
      <c r="H45" s="75">
        <f t="shared" si="14"/>
        <v>3.2786885245901641E-2</v>
      </c>
      <c r="I45" s="234"/>
      <c r="J45" s="75"/>
      <c r="K45" s="234">
        <v>1</v>
      </c>
      <c r="L45" s="75">
        <f t="shared" si="12"/>
        <v>5.263157894736842E-3</v>
      </c>
      <c r="M45" s="84">
        <f t="shared" si="1"/>
        <v>6</v>
      </c>
      <c r="N45" s="88">
        <f t="shared" si="0"/>
        <v>4.1841004184100415E-3</v>
      </c>
      <c r="O45" s="15"/>
    </row>
    <row r="46" spans="1:15">
      <c r="A46" s="51"/>
      <c r="B46" s="141" t="s">
        <v>122</v>
      </c>
      <c r="C46" s="234"/>
      <c r="D46" s="75"/>
      <c r="E46" s="234">
        <v>1</v>
      </c>
      <c r="F46" s="75">
        <f t="shared" si="2"/>
        <v>2.9154518950437317E-3</v>
      </c>
      <c r="G46" s="234"/>
      <c r="H46" s="75"/>
      <c r="I46" s="234"/>
      <c r="J46" s="75"/>
      <c r="K46" s="234"/>
      <c r="L46" s="75"/>
      <c r="M46" s="84">
        <f t="shared" si="1"/>
        <v>1</v>
      </c>
      <c r="N46" s="88">
        <f t="shared" si="0"/>
        <v>6.9735006973500695E-4</v>
      </c>
      <c r="O46" s="15"/>
    </row>
    <row r="47" spans="1:15">
      <c r="A47" s="51"/>
      <c r="B47" s="141" t="s">
        <v>123</v>
      </c>
      <c r="C47" s="234"/>
      <c r="D47" s="75"/>
      <c r="E47" s="234">
        <v>1</v>
      </c>
      <c r="F47" s="75">
        <f t="shared" si="2"/>
        <v>2.9154518950437317E-3</v>
      </c>
      <c r="G47" s="234"/>
      <c r="H47" s="75"/>
      <c r="I47" s="234"/>
      <c r="J47" s="75"/>
      <c r="K47" s="234"/>
      <c r="L47" s="75"/>
      <c r="M47" s="84">
        <f t="shared" si="1"/>
        <v>1</v>
      </c>
      <c r="N47" s="88">
        <f t="shared" si="0"/>
        <v>6.9735006973500695E-4</v>
      </c>
      <c r="O47" s="15"/>
    </row>
    <row r="48" spans="1:15" ht="15.75" thickBot="1">
      <c r="A48" s="51"/>
      <c r="B48" s="89" t="s">
        <v>91</v>
      </c>
      <c r="C48" s="90">
        <f>SUM(C6:C47)</f>
        <v>418</v>
      </c>
      <c r="D48" s="91">
        <f>C48/C48</f>
        <v>1</v>
      </c>
      <c r="E48" s="90">
        <f>SUM(E6:E47)</f>
        <v>343</v>
      </c>
      <c r="F48" s="91">
        <f>E48/E48</f>
        <v>1</v>
      </c>
      <c r="G48" s="90">
        <f>SUM(G6:G47)</f>
        <v>61</v>
      </c>
      <c r="H48" s="91">
        <f>G48/G48</f>
        <v>1</v>
      </c>
      <c r="I48" s="90">
        <f>SUM(I6:I47)</f>
        <v>422</v>
      </c>
      <c r="J48" s="91">
        <f>I48/I48</f>
        <v>1</v>
      </c>
      <c r="K48" s="90">
        <f>SUM(K6:K47)</f>
        <v>190</v>
      </c>
      <c r="L48" s="91">
        <f>K48/K48</f>
        <v>1</v>
      </c>
      <c r="M48" s="90">
        <f>SUM(M6:M47)</f>
        <v>1434</v>
      </c>
      <c r="N48" s="92">
        <f>M48/M48</f>
        <v>1</v>
      </c>
      <c r="O48" s="15"/>
    </row>
    <row r="49" spans="2:2">
      <c r="B49" s="51"/>
    </row>
    <row r="50" spans="2:2">
      <c r="B50" s="51"/>
    </row>
    <row r="51" spans="2:2">
      <c r="B51" s="51"/>
    </row>
    <row r="52" spans="2:2">
      <c r="B52" s="51"/>
    </row>
    <row r="53" spans="2:2">
      <c r="B53" s="51"/>
    </row>
    <row r="54" spans="2:2">
      <c r="B54" s="51"/>
    </row>
    <row r="55" spans="2:2">
      <c r="B55" s="51"/>
    </row>
    <row r="56" spans="2:2">
      <c r="B56" s="51"/>
    </row>
    <row r="57" spans="2:2">
      <c r="B57" s="51"/>
    </row>
    <row r="58" spans="2:2">
      <c r="B58" s="51"/>
    </row>
    <row r="59" spans="2:2">
      <c r="B59" s="51"/>
    </row>
    <row r="60" spans="2:2">
      <c r="B60" s="51"/>
    </row>
    <row r="61" spans="2:2">
      <c r="B61" s="51"/>
    </row>
    <row r="62" spans="2:2">
      <c r="B62" s="51"/>
    </row>
    <row r="63" spans="2:2">
      <c r="B63" s="51"/>
    </row>
    <row r="64" spans="2:2">
      <c r="B64" s="51"/>
    </row>
    <row r="65" spans="2:2">
      <c r="B65" s="51"/>
    </row>
    <row r="66" spans="2:2">
      <c r="B66" s="51"/>
    </row>
    <row r="67" spans="2:2">
      <c r="B67" s="51"/>
    </row>
    <row r="68" spans="2:2">
      <c r="B68" s="51"/>
    </row>
    <row r="69" spans="2:2">
      <c r="B69" s="51"/>
    </row>
    <row r="70" spans="2:2">
      <c r="B70" s="51"/>
    </row>
    <row r="71" spans="2:2">
      <c r="B71" s="51"/>
    </row>
    <row r="72" spans="2:2">
      <c r="B72" s="51"/>
    </row>
    <row r="73" spans="2:2">
      <c r="B73" s="51"/>
    </row>
    <row r="74" spans="2:2">
      <c r="B74" s="51"/>
    </row>
    <row r="75" spans="2:2">
      <c r="B75" s="51"/>
    </row>
    <row r="76" spans="2:2">
      <c r="B76" s="51"/>
    </row>
    <row r="77" spans="2:2">
      <c r="B77" s="51"/>
    </row>
  </sheetData>
  <mergeCells count="6">
    <mergeCell ref="M4:N4"/>
    <mergeCell ref="C4:D4"/>
    <mergeCell ref="E4:F4"/>
    <mergeCell ref="G4:H4"/>
    <mergeCell ref="I4:J4"/>
    <mergeCell ref="K4:L4"/>
  </mergeCells>
  <phoneticPr fontId="3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Διάρκεια εγγραφής πιν.10</vt:lpstr>
      <vt:lpstr>Διάρκεια εγγραφής πιν.11</vt:lpstr>
      <vt:lpstr>οικονομική πιν.12</vt:lpstr>
      <vt:lpstr>οικονομική πιν.13</vt:lpstr>
      <vt:lpstr>πιν.14</vt:lpstr>
      <vt:lpstr>πιν.15</vt:lpstr>
      <vt:lpstr>'Διάρκεια εγγραφής πιν.10'!Print_Area</vt:lpstr>
      <vt:lpstr>'Διάρκεια εγγραφής πιν.11'!Print_Area</vt:lpstr>
      <vt:lpstr>'οικονομική πιν.12'!Print_Area</vt:lpstr>
      <vt:lpstr>'οικονομική πιν.13'!Print_Area</vt:lpstr>
      <vt:lpstr>πιν.14!Print_Area</vt:lpstr>
      <vt:lpstr>πιν.15!Print_Area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2015-11-12T06:33:10Z</cp:lastPrinted>
  <dcterms:created xsi:type="dcterms:W3CDTF">2010-12-15T07:52:14Z</dcterms:created>
  <dcterms:modified xsi:type="dcterms:W3CDTF">2015-11-12T06:46:02Z</dcterms:modified>
</cp:coreProperties>
</file>